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98" activeTab="5"/>
  </bookViews>
  <sheets>
    <sheet name="Женщины" sheetId="1" r:id="rId1"/>
    <sheet name="Мужчины" sheetId="2" r:id="rId2"/>
    <sheet name="Стартовый протокол женщины" sheetId="3" r:id="rId3"/>
    <sheet name="Стартовый протокол мужчины" sheetId="4" r:id="rId4"/>
    <sheet name="Итоговый протокол исправленный женщины" sheetId="5" r:id="rId5"/>
    <sheet name="Итоговый протокол исправленный мужчины" sheetId="6" r:id="rId6"/>
    <sheet name="Старт лыжи женщины" sheetId="7" r:id="rId7"/>
    <sheet name="Старт лыжи мужчины" sheetId="8" r:id="rId8"/>
    <sheet name="Протокол ЛТЖ" sheetId="9" r:id="rId9"/>
    <sheet name="Протокол ЛТМ" sheetId="10" r:id="rId10"/>
    <sheet name="Протокол трассы женщины" sheetId="11" r:id="rId11"/>
    <sheet name="Протокол трассы мужчины" sheetId="12" r:id="rId12"/>
  </sheets>
  <definedNames/>
  <calcPr fullCalcOnLoad="1"/>
</workbook>
</file>

<file path=xl/sharedStrings.xml><?xml version="1.0" encoding="utf-8"?>
<sst xmlns="http://schemas.openxmlformats.org/spreadsheetml/2006/main" count="660" uniqueCount="120">
  <si>
    <t>№</t>
  </si>
  <si>
    <t>Фамилия, имя</t>
  </si>
  <si>
    <t>Год рождения</t>
  </si>
  <si>
    <t>разряд</t>
  </si>
  <si>
    <t>Клуб</t>
  </si>
  <si>
    <t>Байкова Ида</t>
  </si>
  <si>
    <t>а/к МАИ</t>
  </si>
  <si>
    <t>Харламова Александра</t>
  </si>
  <si>
    <t>а/к МГУ</t>
  </si>
  <si>
    <t>Мазина Татьяна</t>
  </si>
  <si>
    <t>Чудинова Вера</t>
  </si>
  <si>
    <t>СКА Зеленоград</t>
  </si>
  <si>
    <t>Крайнева Евгения</t>
  </si>
  <si>
    <t>КАиС МЭИ</t>
  </si>
  <si>
    <t>Долгополова Екатерина</t>
  </si>
  <si>
    <t>Коптева Татьяна</t>
  </si>
  <si>
    <t>Андриянова Екатерина</t>
  </si>
  <si>
    <t>Яроцкая Наталья</t>
  </si>
  <si>
    <t>Лопухина Ольга</t>
  </si>
  <si>
    <t>КМС</t>
  </si>
  <si>
    <t>Разряд</t>
  </si>
  <si>
    <t>Чудинов Павел</t>
  </si>
  <si>
    <t>Андрей Карпов</t>
  </si>
  <si>
    <t>б/р</t>
  </si>
  <si>
    <t>Мулюкин Павел</t>
  </si>
  <si>
    <t>Орлов Владимир</t>
  </si>
  <si>
    <t>а/кМАИ</t>
  </si>
  <si>
    <t>Ляшков Владимир</t>
  </si>
  <si>
    <t>Мазин Евгений</t>
  </si>
  <si>
    <t>Фролов Сергей</t>
  </si>
  <si>
    <t>зн.</t>
  </si>
  <si>
    <t>клуб Визбора</t>
  </si>
  <si>
    <t>Мельников Иван</t>
  </si>
  <si>
    <t>Поселяничев Илья</t>
  </si>
  <si>
    <t>Нагибин Александр</t>
  </si>
  <si>
    <t>Клуб Визбора</t>
  </si>
  <si>
    <t>Виноградов Дмитрий</t>
  </si>
  <si>
    <t>Юсупов Альберт</t>
  </si>
  <si>
    <t xml:space="preserve">Киселев Александр </t>
  </si>
  <si>
    <t>Макеев Олег</t>
  </si>
  <si>
    <t>Леонкин Сергей</t>
  </si>
  <si>
    <t>Люлюкин Иван</t>
  </si>
  <si>
    <t xml:space="preserve">Метелкин Николай </t>
  </si>
  <si>
    <t>Иванов Александр</t>
  </si>
  <si>
    <t>МС</t>
  </si>
  <si>
    <t>Драгункин Дмитрий</t>
  </si>
  <si>
    <t>Александров Илья</t>
  </si>
  <si>
    <t>КАиС МЭИ/CAVEX</t>
  </si>
  <si>
    <t>Смотраков Сергей</t>
  </si>
  <si>
    <t xml:space="preserve">Паз Михаил </t>
  </si>
  <si>
    <t>Лаврентьев Юрий</t>
  </si>
  <si>
    <t>Задворный Андрей</t>
  </si>
  <si>
    <t>Воропай Юрий</t>
  </si>
  <si>
    <t>Игумнов Александров</t>
  </si>
  <si>
    <t>Ермаков Юрий</t>
  </si>
  <si>
    <t>Рязань</t>
  </si>
  <si>
    <t>Шапарин Николай</t>
  </si>
  <si>
    <t>Кривошеин Виталий</t>
  </si>
  <si>
    <t>Мутыбин Дмитрий</t>
  </si>
  <si>
    <t>Клуб Блек айс</t>
  </si>
  <si>
    <t>Кабиков Алексей</t>
  </si>
  <si>
    <t>Липа Иван</t>
  </si>
  <si>
    <t>Фукин Андрей</t>
  </si>
  <si>
    <t>Юркин Александр</t>
  </si>
  <si>
    <t>клуб  Демченко</t>
  </si>
  <si>
    <t>Калинин Артем</t>
  </si>
  <si>
    <t>Стартовый протокол</t>
  </si>
  <si>
    <t>Техника безопасности</t>
  </si>
  <si>
    <t>Стартовый взнос</t>
  </si>
  <si>
    <t>Дудакова Мария</t>
  </si>
  <si>
    <t>МГТУ им. Баумана</t>
  </si>
  <si>
    <t>Меркулова Елена</t>
  </si>
  <si>
    <t>Жегульская Наталья</t>
  </si>
  <si>
    <t>Блек айс</t>
  </si>
  <si>
    <t>1 сет</t>
  </si>
  <si>
    <t>2 сет</t>
  </si>
  <si>
    <t>Результаты</t>
  </si>
  <si>
    <t>Расчет</t>
  </si>
  <si>
    <t>Б</t>
  </si>
  <si>
    <t>Т</t>
  </si>
  <si>
    <t>П</t>
  </si>
  <si>
    <t>Место в боулдеринге</t>
  </si>
  <si>
    <t>Итоговый балл</t>
  </si>
  <si>
    <t>Время старта</t>
  </si>
  <si>
    <t>лишние попытки Т</t>
  </si>
  <si>
    <t>Лишние Б</t>
  </si>
  <si>
    <t>Лишние попытки Б</t>
  </si>
  <si>
    <t>Баллы Т</t>
  </si>
  <si>
    <t>Штраф ПТ</t>
  </si>
  <si>
    <t>Бонус Б</t>
  </si>
  <si>
    <t>Штраф за ПБ</t>
  </si>
  <si>
    <t>Время финиша</t>
  </si>
  <si>
    <t>Время лыж</t>
  </si>
  <si>
    <t>место двоеборья</t>
  </si>
  <si>
    <t>место лыж</t>
  </si>
  <si>
    <t>Макс ПТ</t>
  </si>
  <si>
    <t>Штраф за ПТ</t>
  </si>
  <si>
    <t>Макс Б</t>
  </si>
  <si>
    <t>Премия за Б</t>
  </si>
  <si>
    <t>Макс ПБ</t>
  </si>
  <si>
    <t>Разница времени</t>
  </si>
  <si>
    <t>Время за балл</t>
  </si>
  <si>
    <t>Время первого</t>
  </si>
  <si>
    <t>Итог</t>
  </si>
  <si>
    <t>Игумнов Александр</t>
  </si>
  <si>
    <t>Архиповский Илья</t>
  </si>
  <si>
    <t>Мутылин Дмитрий</t>
  </si>
  <si>
    <t>Номер</t>
  </si>
  <si>
    <t>Чудинова Валерия</t>
  </si>
  <si>
    <t>Лавриненко Владимир</t>
  </si>
  <si>
    <t>Протокол трассы</t>
  </si>
  <si>
    <t>1 круг</t>
  </si>
  <si>
    <t>2 круг</t>
  </si>
  <si>
    <t>3 круг</t>
  </si>
  <si>
    <t>4 круг</t>
  </si>
  <si>
    <t>5 круг</t>
  </si>
  <si>
    <t>6 круг</t>
  </si>
  <si>
    <t>Протокол трассы №</t>
  </si>
  <si>
    <t>Бонус</t>
  </si>
  <si>
    <t>Топ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</si>
</sst>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HH:MM:SS"/>
    <numFmt numFmtId="166" formatCode="MM:SS"/>
    <numFmt numFmtId="167" formatCode="0.000"/>
  </numFmts>
  <fonts count="7">
    <font>
      <sz val="10"/>
      <name val="Arial"/>
      <family val="2"/>
    </font>
    <font>
      <sz val="12"/>
      <name val="Times New Roman"/>
      <family val="1"/>
    </font>
    <font>
      <sz val="12"/>
      <name val=""/>
      <family val="1"/>
    </font>
    <font>
      <sz val="14"/>
      <name val="Arial"/>
      <family val="2"/>
    </font>
    <font>
      <sz val="12"/>
      <name val="Arial"/>
      <family val="2"/>
    </font>
    <font>
      <u val="single"/>
      <sz val="12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1">
    <xf numFmtId="164" fontId="0" fillId="0" borderId="0" xfId="0" applyAlignment="1">
      <alignment/>
    </xf>
    <xf numFmtId="164" fontId="0" fillId="0" borderId="1" xfId="0" applyFont="1" applyBorder="1" applyAlignment="1">
      <alignment/>
    </xf>
    <xf numFmtId="164" fontId="1" fillId="0" borderId="1" xfId="0" applyFont="1" applyBorder="1" applyAlignment="1">
      <alignment/>
    </xf>
    <xf numFmtId="164" fontId="1" fillId="0" borderId="1" xfId="0" applyFont="1" applyBorder="1" applyAlignment="1">
      <alignment horizontal="center"/>
    </xf>
    <xf numFmtId="164" fontId="2" fillId="0" borderId="1" xfId="0" applyFont="1" applyBorder="1" applyAlignment="1">
      <alignment horizontal="center"/>
    </xf>
    <xf numFmtId="164" fontId="2" fillId="0" borderId="1" xfId="0" applyFont="1" applyBorder="1" applyAlignment="1">
      <alignment/>
    </xf>
    <xf numFmtId="164" fontId="3" fillId="0" borderId="0" xfId="0" applyFont="1" applyAlignment="1">
      <alignment/>
    </xf>
    <xf numFmtId="164" fontId="1" fillId="0" borderId="1" xfId="0" applyFont="1" applyBorder="1" applyAlignment="1">
      <alignment horizontal="center" wrapText="1"/>
    </xf>
    <xf numFmtId="164" fontId="0" fillId="0" borderId="1" xfId="0" applyFont="1" applyBorder="1" applyAlignment="1">
      <alignment wrapText="1"/>
    </xf>
    <xf numFmtId="164" fontId="4" fillId="0" borderId="1" xfId="0" applyFont="1" applyBorder="1" applyAlignment="1">
      <alignment/>
    </xf>
    <xf numFmtId="164" fontId="4" fillId="0" borderId="1" xfId="0" applyFont="1" applyBorder="1" applyAlignment="1">
      <alignment horizontal="center"/>
    </xf>
    <xf numFmtId="164" fontId="0" fillId="0" borderId="1" xfId="0" applyBorder="1" applyAlignment="1">
      <alignment/>
    </xf>
    <xf numFmtId="164" fontId="5" fillId="0" borderId="1" xfId="0" applyFont="1" applyBorder="1" applyAlignment="1">
      <alignment horizontal="center"/>
    </xf>
    <xf numFmtId="164" fontId="0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0" xfId="0" applyFont="1" applyBorder="1" applyAlignment="1">
      <alignment/>
    </xf>
    <xf numFmtId="164" fontId="6" fillId="0" borderId="1" xfId="0" applyFont="1" applyBorder="1" applyAlignment="1">
      <alignment/>
    </xf>
    <xf numFmtId="164" fontId="0" fillId="0" borderId="2" xfId="0" applyFont="1" applyBorder="1" applyAlignment="1">
      <alignment horizontal="center" wrapText="1"/>
    </xf>
    <xf numFmtId="164" fontId="0" fillId="0" borderId="3" xfId="0" applyFont="1" applyBorder="1" applyAlignment="1">
      <alignment horizontal="center" wrapText="1"/>
    </xf>
    <xf numFmtId="164" fontId="0" fillId="0" borderId="4" xfId="0" applyFont="1" applyBorder="1" applyAlignment="1">
      <alignment horizontal="center" wrapText="1"/>
    </xf>
    <xf numFmtId="166" fontId="0" fillId="0" borderId="1" xfId="0" applyNumberFormat="1" applyFont="1" applyBorder="1" applyAlignment="1">
      <alignment/>
    </xf>
    <xf numFmtId="165" fontId="0" fillId="0" borderId="1" xfId="0" applyNumberFormat="1" applyFont="1" applyBorder="1" applyAlignment="1">
      <alignment/>
    </xf>
    <xf numFmtId="164" fontId="0" fillId="0" borderId="1" xfId="0" applyFont="1" applyBorder="1" applyAlignment="1">
      <alignment/>
    </xf>
    <xf numFmtId="167" fontId="0" fillId="0" borderId="4" xfId="0" applyNumberFormat="1" applyBorder="1" applyAlignment="1">
      <alignment/>
    </xf>
    <xf numFmtId="164" fontId="0" fillId="0" borderId="2" xfId="0" applyBorder="1" applyAlignment="1">
      <alignment/>
    </xf>
    <xf numFmtId="164" fontId="0" fillId="0" borderId="3" xfId="0" applyBorder="1" applyAlignment="1">
      <alignment/>
    </xf>
    <xf numFmtId="164" fontId="0" fillId="0" borderId="4" xfId="0" applyBorder="1" applyAlignment="1">
      <alignment/>
    </xf>
    <xf numFmtId="167" fontId="0" fillId="0" borderId="3" xfId="0" applyNumberFormat="1" applyBorder="1" applyAlignment="1">
      <alignment/>
    </xf>
    <xf numFmtId="164" fontId="0" fillId="0" borderId="0" xfId="0" applyNumberFormat="1" applyAlignment="1">
      <alignment/>
    </xf>
    <xf numFmtId="164" fontId="0" fillId="0" borderId="5" xfId="0" applyFont="1" applyBorder="1" applyAlignment="1">
      <alignment/>
    </xf>
    <xf numFmtId="164" fontId="1" fillId="0" borderId="5" xfId="0" applyFont="1" applyBorder="1" applyAlignment="1">
      <alignment/>
    </xf>
    <xf numFmtId="164" fontId="1" fillId="0" borderId="5" xfId="0" applyFont="1" applyBorder="1" applyAlignment="1">
      <alignment horizontal="center" wrapText="1"/>
    </xf>
    <xf numFmtId="164" fontId="1" fillId="0" borderId="5" xfId="0" applyFont="1" applyBorder="1" applyAlignment="1">
      <alignment horizontal="center"/>
    </xf>
    <xf numFmtId="164" fontId="0" fillId="0" borderId="2" xfId="0" applyFont="1" applyBorder="1" applyAlignment="1">
      <alignment/>
    </xf>
    <xf numFmtId="164" fontId="0" fillId="0" borderId="4" xfId="0" applyFont="1" applyBorder="1" applyAlignment="1">
      <alignment/>
    </xf>
    <xf numFmtId="164" fontId="0" fillId="0" borderId="3" xfId="0" applyFont="1" applyBorder="1" applyAlignment="1">
      <alignment/>
    </xf>
    <xf numFmtId="164" fontId="0" fillId="0" borderId="6" xfId="0" applyBorder="1" applyAlignment="1">
      <alignment/>
    </xf>
    <xf numFmtId="164" fontId="0" fillId="0" borderId="1" xfId="0" applyFont="1" applyBorder="1" applyAlignment="1">
      <alignment horizontal="center"/>
    </xf>
    <xf numFmtId="167" fontId="0" fillId="0" borderId="4" xfId="0" applyNumberFormat="1" applyFont="1" applyBorder="1" applyAlignment="1">
      <alignment/>
    </xf>
    <xf numFmtId="165" fontId="0" fillId="0" borderId="1" xfId="0" applyNumberFormat="1" applyFont="1" applyBorder="1" applyAlignment="1">
      <alignment/>
    </xf>
    <xf numFmtId="164" fontId="0" fillId="0" borderId="2" xfId="0" applyFont="1" applyBorder="1" applyAlignment="1">
      <alignment/>
    </xf>
    <xf numFmtId="164" fontId="0" fillId="0" borderId="3" xfId="0" applyFont="1" applyBorder="1" applyAlignment="1">
      <alignment/>
    </xf>
    <xf numFmtId="164" fontId="0" fillId="0" borderId="4" xfId="0" applyFont="1" applyBorder="1" applyAlignment="1">
      <alignment/>
    </xf>
    <xf numFmtId="167" fontId="0" fillId="0" borderId="3" xfId="0" applyNumberFormat="1" applyFont="1" applyBorder="1" applyAlignment="1">
      <alignment/>
    </xf>
    <xf numFmtId="164" fontId="0" fillId="0" borderId="0" xfId="0" applyFont="1" applyAlignment="1">
      <alignment/>
    </xf>
    <xf numFmtId="166" fontId="0" fillId="0" borderId="0" xfId="0" applyNumberFormat="1" applyAlignment="1">
      <alignment/>
    </xf>
    <xf numFmtId="164" fontId="4" fillId="0" borderId="0" xfId="0" applyFont="1" applyAlignment="1">
      <alignment/>
    </xf>
    <xf numFmtId="164" fontId="4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4" fontId="0" fillId="0" borderId="1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4:E14"/>
  <sheetViews>
    <sheetView workbookViewId="0" topLeftCell="A1">
      <selection activeCell="E14" sqref="E14"/>
    </sheetView>
  </sheetViews>
  <sheetFormatPr defaultColWidth="12.57421875" defaultRowHeight="12.75"/>
  <cols>
    <col min="1" max="1" width="3.57421875" style="0" customWidth="1"/>
    <col min="2" max="2" width="24.7109375" style="0" customWidth="1"/>
    <col min="3" max="3" width="15.140625" style="0" customWidth="1"/>
    <col min="4" max="4" width="11.57421875" style="0" customWidth="1"/>
    <col min="5" max="5" width="17.57421875" style="0" customWidth="1"/>
    <col min="6" max="16384" width="11.57421875" style="0" customWidth="1"/>
  </cols>
  <sheetData>
    <row r="4" spans="1:5" ht="12.75">
      <c r="A4" s="1" t="s">
        <v>0</v>
      </c>
      <c r="B4" s="2" t="s">
        <v>1</v>
      </c>
      <c r="C4" s="3" t="s">
        <v>2</v>
      </c>
      <c r="D4" s="3" t="s">
        <v>3</v>
      </c>
      <c r="E4" s="2" t="s">
        <v>4</v>
      </c>
    </row>
    <row r="5" spans="1:5" ht="12.75">
      <c r="A5" s="1">
        <v>1</v>
      </c>
      <c r="B5" s="2" t="s">
        <v>5</v>
      </c>
      <c r="C5" s="3">
        <v>1982</v>
      </c>
      <c r="D5" s="4"/>
      <c r="E5" s="2" t="s">
        <v>6</v>
      </c>
    </row>
    <row r="6" spans="1:5" ht="12.75">
      <c r="A6" s="1">
        <v>2</v>
      </c>
      <c r="B6" s="2" t="s">
        <v>7</v>
      </c>
      <c r="C6" s="3">
        <v>1990</v>
      </c>
      <c r="D6" s="4"/>
      <c r="E6" s="2" t="s">
        <v>8</v>
      </c>
    </row>
    <row r="7" spans="1:5" ht="12.75">
      <c r="A7" s="1">
        <v>3</v>
      </c>
      <c r="B7" s="2" t="s">
        <v>9</v>
      </c>
      <c r="C7" s="3">
        <v>1980</v>
      </c>
      <c r="D7" s="4"/>
      <c r="E7" s="2" t="s">
        <v>8</v>
      </c>
    </row>
    <row r="8" spans="1:5" ht="12.75">
      <c r="A8" s="1">
        <v>4</v>
      </c>
      <c r="B8" s="2" t="s">
        <v>10</v>
      </c>
      <c r="C8" s="3">
        <v>1988</v>
      </c>
      <c r="D8" s="4"/>
      <c r="E8" s="2" t="s">
        <v>11</v>
      </c>
    </row>
    <row r="9" spans="1:5" ht="12.75">
      <c r="A9" s="1">
        <v>5</v>
      </c>
      <c r="B9" s="2" t="s">
        <v>12</v>
      </c>
      <c r="C9" s="3">
        <v>1992</v>
      </c>
      <c r="D9" s="4"/>
      <c r="E9" s="2" t="s">
        <v>13</v>
      </c>
    </row>
    <row r="10" spans="1:5" ht="12.75">
      <c r="A10" s="1">
        <v>6</v>
      </c>
      <c r="B10" s="2" t="s">
        <v>14</v>
      </c>
      <c r="C10" s="3">
        <v>1984</v>
      </c>
      <c r="D10" s="4"/>
      <c r="E10" s="2" t="s">
        <v>13</v>
      </c>
    </row>
    <row r="11" spans="1:5" ht="12.75">
      <c r="A11" s="1">
        <v>7</v>
      </c>
      <c r="B11" s="2" t="s">
        <v>15</v>
      </c>
      <c r="C11" s="3">
        <v>1985</v>
      </c>
      <c r="D11" s="3">
        <v>3</v>
      </c>
      <c r="E11" s="2" t="s">
        <v>13</v>
      </c>
    </row>
    <row r="12" spans="1:5" ht="12.75">
      <c r="A12" s="1">
        <v>8</v>
      </c>
      <c r="B12" s="2" t="s">
        <v>16</v>
      </c>
      <c r="C12" s="3">
        <v>1988</v>
      </c>
      <c r="D12" s="3">
        <v>2</v>
      </c>
      <c r="E12" s="2" t="s">
        <v>13</v>
      </c>
    </row>
    <row r="13" spans="1:5" ht="12.75">
      <c r="A13" s="1">
        <v>9</v>
      </c>
      <c r="B13" s="2" t="s">
        <v>17</v>
      </c>
      <c r="C13" s="3">
        <v>1980</v>
      </c>
      <c r="D13" s="3">
        <v>2</v>
      </c>
      <c r="E13" s="2" t="s">
        <v>13</v>
      </c>
    </row>
    <row r="14" spans="1:5" ht="12.75">
      <c r="A14" s="1">
        <v>10</v>
      </c>
      <c r="B14" s="2" t="s">
        <v>18</v>
      </c>
      <c r="C14" s="3">
        <v>1989</v>
      </c>
      <c r="D14" s="3" t="s">
        <v>19</v>
      </c>
      <c r="E14" s="2" t="s">
        <v>8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I39"/>
  <sheetViews>
    <sheetView workbookViewId="0" topLeftCell="A1">
      <selection activeCell="E14" sqref="E14"/>
    </sheetView>
  </sheetViews>
  <sheetFormatPr defaultColWidth="12.57421875" defaultRowHeight="12.75"/>
  <cols>
    <col min="1" max="1" width="3.57421875" style="0" customWidth="1"/>
    <col min="2" max="2" width="21.8515625" style="0" customWidth="1"/>
    <col min="3" max="3" width="7.140625" style="45" customWidth="1"/>
    <col min="4" max="9" width="6.7109375" style="0" customWidth="1"/>
    <col min="10" max="16384" width="11.57421875" style="0" customWidth="1"/>
  </cols>
  <sheetData>
    <row r="1" ht="12.75">
      <c r="B1" s="6" t="s">
        <v>110</v>
      </c>
    </row>
    <row r="3" spans="1:9" ht="12.75">
      <c r="A3" s="11" t="s">
        <v>0</v>
      </c>
      <c r="B3" s="11" t="s">
        <v>1</v>
      </c>
      <c r="C3" s="11" t="s">
        <v>107</v>
      </c>
      <c r="D3" s="20" t="s">
        <v>111</v>
      </c>
      <c r="E3" s="11" t="s">
        <v>112</v>
      </c>
      <c r="F3" s="11" t="s">
        <v>113</v>
      </c>
      <c r="G3" s="11" t="s">
        <v>114</v>
      </c>
      <c r="H3" s="11" t="s">
        <v>115</v>
      </c>
      <c r="I3" s="11" t="s">
        <v>116</v>
      </c>
    </row>
    <row r="4" spans="1:9" ht="12.75">
      <c r="A4" s="11">
        <v>1</v>
      </c>
      <c r="B4" s="22" t="s">
        <v>57</v>
      </c>
      <c r="C4" s="11"/>
      <c r="D4" s="20"/>
      <c r="E4" s="11"/>
      <c r="F4" s="11"/>
      <c r="G4" s="11"/>
      <c r="H4" s="11"/>
      <c r="I4" s="11"/>
    </row>
    <row r="5" spans="1:9" ht="12.75">
      <c r="A5" s="11">
        <v>2</v>
      </c>
      <c r="B5" s="22" t="s">
        <v>42</v>
      </c>
      <c r="C5" s="11"/>
      <c r="D5" s="20"/>
      <c r="E5" s="11"/>
      <c r="F5" s="11"/>
      <c r="G5" s="11"/>
      <c r="H5" s="11"/>
      <c r="I5" s="11"/>
    </row>
    <row r="6" spans="1:9" ht="12.75">
      <c r="A6" s="11">
        <v>3</v>
      </c>
      <c r="B6" s="22" t="s">
        <v>63</v>
      </c>
      <c r="C6" s="11"/>
      <c r="D6" s="20"/>
      <c r="E6" s="11"/>
      <c r="F6" s="11"/>
      <c r="G6" s="11"/>
      <c r="H6" s="11"/>
      <c r="I6" s="11"/>
    </row>
    <row r="7" spans="1:9" ht="12.75">
      <c r="A7" s="11">
        <v>4</v>
      </c>
      <c r="B7" s="22" t="s">
        <v>41</v>
      </c>
      <c r="C7" s="11"/>
      <c r="D7" s="20"/>
      <c r="E7" s="11"/>
      <c r="F7" s="11"/>
      <c r="G7" s="11"/>
      <c r="H7" s="11"/>
      <c r="I7" s="11"/>
    </row>
    <row r="8" spans="1:9" ht="12.75">
      <c r="A8" s="11">
        <v>5</v>
      </c>
      <c r="B8" s="22" t="s">
        <v>43</v>
      </c>
      <c r="C8" s="11"/>
      <c r="D8" s="20"/>
      <c r="E8" s="11"/>
      <c r="F8" s="11"/>
      <c r="G8" s="11"/>
      <c r="H8" s="11"/>
      <c r="I8" s="11"/>
    </row>
    <row r="9" spans="1:9" ht="12.75">
      <c r="A9" s="11">
        <v>6</v>
      </c>
      <c r="B9" s="22" t="s">
        <v>36</v>
      </c>
      <c r="C9" s="11"/>
      <c r="D9" s="20"/>
      <c r="E9" s="11"/>
      <c r="F9" s="11"/>
      <c r="G9" s="11"/>
      <c r="H9" s="11"/>
      <c r="I9" s="11"/>
    </row>
    <row r="10" spans="1:9" ht="12.75">
      <c r="A10" s="11">
        <v>7</v>
      </c>
      <c r="B10" s="22" t="s">
        <v>105</v>
      </c>
      <c r="C10" s="11"/>
      <c r="D10" s="20"/>
      <c r="E10" s="11"/>
      <c r="F10" s="11"/>
      <c r="G10" s="11"/>
      <c r="H10" s="11"/>
      <c r="I10" s="11"/>
    </row>
    <row r="11" spans="1:9" ht="12.75">
      <c r="A11" s="11">
        <v>8</v>
      </c>
      <c r="B11" s="22" t="s">
        <v>52</v>
      </c>
      <c r="C11" s="11"/>
      <c r="D11" s="20"/>
      <c r="E11" s="11"/>
      <c r="F11" s="11"/>
      <c r="G11" s="11"/>
      <c r="H11" s="11"/>
      <c r="I11" s="11"/>
    </row>
    <row r="12" spans="1:9" ht="12.75">
      <c r="A12" s="11">
        <v>9</v>
      </c>
      <c r="B12" s="22" t="s">
        <v>54</v>
      </c>
      <c r="C12" s="11"/>
      <c r="D12" s="20"/>
      <c r="E12" s="11"/>
      <c r="F12" s="11"/>
      <c r="G12" s="11"/>
      <c r="H12" s="11"/>
      <c r="I12" s="11"/>
    </row>
    <row r="13" spans="1:9" ht="12.75">
      <c r="A13" s="11">
        <v>10</v>
      </c>
      <c r="B13" s="22" t="s">
        <v>24</v>
      </c>
      <c r="C13" s="11"/>
      <c r="D13" s="20"/>
      <c r="E13" s="11"/>
      <c r="F13" s="11"/>
      <c r="G13" s="11"/>
      <c r="H13" s="11"/>
      <c r="I13" s="11"/>
    </row>
    <row r="14" spans="1:9" ht="12.75">
      <c r="A14" s="11">
        <v>11</v>
      </c>
      <c r="B14" s="22" t="s">
        <v>21</v>
      </c>
      <c r="C14" s="11"/>
      <c r="D14" s="20"/>
      <c r="E14" s="11"/>
      <c r="F14" s="11"/>
      <c r="G14" s="11"/>
      <c r="H14" s="11"/>
      <c r="I14" s="11"/>
    </row>
    <row r="15" spans="1:9" ht="12.75">
      <c r="A15" s="11">
        <v>12</v>
      </c>
      <c r="B15" s="22" t="s">
        <v>65</v>
      </c>
      <c r="C15" s="11"/>
      <c r="D15" s="20"/>
      <c r="E15" s="11"/>
      <c r="F15" s="11"/>
      <c r="G15" s="11"/>
      <c r="H15" s="11"/>
      <c r="I15" s="11"/>
    </row>
    <row r="16" spans="1:9" ht="12.75">
      <c r="A16" s="11">
        <v>13</v>
      </c>
      <c r="B16" s="22" t="s">
        <v>62</v>
      </c>
      <c r="C16" s="11"/>
      <c r="D16" s="20"/>
      <c r="E16" s="11"/>
      <c r="F16" s="11"/>
      <c r="G16" s="11"/>
      <c r="H16" s="11"/>
      <c r="I16" s="11"/>
    </row>
    <row r="17" spans="1:9" ht="12.75">
      <c r="A17" s="11">
        <v>14</v>
      </c>
      <c r="B17" s="22" t="s">
        <v>51</v>
      </c>
      <c r="C17" s="20"/>
      <c r="D17" s="11"/>
      <c r="E17" s="11"/>
      <c r="F17" s="11"/>
      <c r="G17" s="11"/>
      <c r="H17" s="11"/>
      <c r="I17" s="11"/>
    </row>
    <row r="18" spans="1:9" ht="12.75">
      <c r="A18" s="11">
        <v>15</v>
      </c>
      <c r="B18" s="22" t="s">
        <v>25</v>
      </c>
      <c r="C18" s="20"/>
      <c r="D18" s="11"/>
      <c r="E18" s="11"/>
      <c r="F18" s="11"/>
      <c r="G18" s="11"/>
      <c r="H18" s="11"/>
      <c r="I18" s="11"/>
    </row>
    <row r="19" spans="1:9" ht="12.75">
      <c r="A19" s="11">
        <v>16</v>
      </c>
      <c r="B19" s="22" t="s">
        <v>29</v>
      </c>
      <c r="C19" s="20"/>
      <c r="D19" s="11"/>
      <c r="E19" s="11"/>
      <c r="F19" s="11"/>
      <c r="G19" s="11"/>
      <c r="H19" s="11"/>
      <c r="I19" s="11"/>
    </row>
    <row r="20" spans="1:9" ht="12.75">
      <c r="A20" s="11">
        <v>17</v>
      </c>
      <c r="B20" s="22" t="s">
        <v>45</v>
      </c>
      <c r="C20" s="20"/>
      <c r="D20" s="11"/>
      <c r="E20" s="11"/>
      <c r="F20" s="11"/>
      <c r="G20" s="11"/>
      <c r="H20" s="11"/>
      <c r="I20" s="11"/>
    </row>
    <row r="21" spans="1:9" ht="12.75">
      <c r="A21" s="11">
        <v>18</v>
      </c>
      <c r="B21" s="22" t="s">
        <v>33</v>
      </c>
      <c r="C21" s="20"/>
      <c r="D21" s="11"/>
      <c r="E21" s="11"/>
      <c r="F21" s="11"/>
      <c r="G21" s="11"/>
      <c r="H21" s="11"/>
      <c r="I21" s="11"/>
    </row>
    <row r="22" spans="1:9" ht="12.75">
      <c r="A22" s="11">
        <v>19</v>
      </c>
      <c r="B22" s="22" t="s">
        <v>28</v>
      </c>
      <c r="C22" s="20"/>
      <c r="D22" s="11"/>
      <c r="E22" s="11"/>
      <c r="F22" s="11"/>
      <c r="G22" s="11"/>
      <c r="H22" s="11"/>
      <c r="I22" s="11"/>
    </row>
    <row r="23" spans="1:9" ht="12.75">
      <c r="A23" s="11">
        <v>20</v>
      </c>
      <c r="B23" s="22" t="s">
        <v>27</v>
      </c>
      <c r="C23" s="20"/>
      <c r="D23" s="11"/>
      <c r="E23" s="11"/>
      <c r="F23" s="11"/>
      <c r="G23" s="11"/>
      <c r="H23" s="11"/>
      <c r="I23" s="11"/>
    </row>
    <row r="24" spans="1:9" ht="12.75">
      <c r="A24" s="11">
        <v>21</v>
      </c>
      <c r="B24" s="22" t="s">
        <v>61</v>
      </c>
      <c r="C24" s="20"/>
      <c r="D24" s="11"/>
      <c r="E24" s="11"/>
      <c r="F24" s="11"/>
      <c r="G24" s="11"/>
      <c r="H24" s="11"/>
      <c r="I24" s="11"/>
    </row>
    <row r="25" spans="1:9" ht="12.75">
      <c r="A25" s="11">
        <v>22</v>
      </c>
      <c r="B25" s="22" t="s">
        <v>46</v>
      </c>
      <c r="C25" s="20"/>
      <c r="D25" s="11"/>
      <c r="E25" s="11"/>
      <c r="F25" s="11"/>
      <c r="G25" s="11"/>
      <c r="H25" s="11"/>
      <c r="I25" s="11"/>
    </row>
    <row r="26" spans="1:9" ht="12.75">
      <c r="A26" s="11">
        <v>23</v>
      </c>
      <c r="B26" s="22" t="s">
        <v>104</v>
      </c>
      <c r="C26" s="20"/>
      <c r="D26" s="11"/>
      <c r="E26" s="11"/>
      <c r="F26" s="11"/>
      <c r="G26" s="11"/>
      <c r="H26" s="11"/>
      <c r="I26" s="11"/>
    </row>
    <row r="27" spans="1:9" ht="12.75">
      <c r="A27" s="11">
        <v>24</v>
      </c>
      <c r="B27" s="22" t="s">
        <v>39</v>
      </c>
      <c r="C27" s="20"/>
      <c r="D27" s="11"/>
      <c r="E27" s="11"/>
      <c r="F27" s="11"/>
      <c r="G27" s="11"/>
      <c r="H27" s="11"/>
      <c r="I27" s="11"/>
    </row>
    <row r="28" spans="1:9" ht="12.75">
      <c r="A28" s="11">
        <v>25</v>
      </c>
      <c r="B28" s="22" t="s">
        <v>49</v>
      </c>
      <c r="C28" s="20"/>
      <c r="D28" s="11"/>
      <c r="E28" s="11"/>
      <c r="F28" s="11"/>
      <c r="G28" s="11"/>
      <c r="H28" s="11"/>
      <c r="I28" s="11"/>
    </row>
    <row r="29" spans="1:9" ht="12.75">
      <c r="A29" s="11">
        <v>26</v>
      </c>
      <c r="B29" s="22" t="s">
        <v>106</v>
      </c>
      <c r="C29" s="20"/>
      <c r="D29" s="11"/>
      <c r="E29" s="11"/>
      <c r="F29" s="11"/>
      <c r="G29" s="11"/>
      <c r="H29" s="11"/>
      <c r="I29" s="11"/>
    </row>
    <row r="30" spans="1:9" ht="12.75">
      <c r="A30" s="11">
        <v>27</v>
      </c>
      <c r="B30" s="22" t="s">
        <v>56</v>
      </c>
      <c r="C30" s="20"/>
      <c r="D30" s="11"/>
      <c r="E30" s="11"/>
      <c r="F30" s="11"/>
      <c r="G30" s="11"/>
      <c r="H30" s="11"/>
      <c r="I30" s="11"/>
    </row>
    <row r="31" spans="1:9" ht="12.75">
      <c r="A31" s="11">
        <v>28</v>
      </c>
      <c r="B31" s="22" t="s">
        <v>38</v>
      </c>
      <c r="C31" s="20"/>
      <c r="D31" s="11"/>
      <c r="E31" s="11"/>
      <c r="F31" s="11"/>
      <c r="G31" s="11"/>
      <c r="H31" s="11"/>
      <c r="I31" s="11"/>
    </row>
    <row r="32" spans="1:9" ht="12.75">
      <c r="A32" s="11">
        <v>29</v>
      </c>
      <c r="B32" s="22" t="s">
        <v>60</v>
      </c>
      <c r="C32" s="20"/>
      <c r="D32" s="11"/>
      <c r="E32" s="11"/>
      <c r="F32" s="11"/>
      <c r="G32" s="11"/>
      <c r="H32" s="11"/>
      <c r="I32" s="11"/>
    </row>
    <row r="33" spans="1:9" ht="12.75">
      <c r="A33" s="11">
        <v>30</v>
      </c>
      <c r="B33" s="22" t="s">
        <v>50</v>
      </c>
      <c r="C33" s="20"/>
      <c r="D33" s="11"/>
      <c r="E33" s="11"/>
      <c r="F33" s="11"/>
      <c r="G33" s="11"/>
      <c r="H33" s="11"/>
      <c r="I33" s="11"/>
    </row>
    <row r="34" spans="1:9" ht="12.75">
      <c r="A34" s="11">
        <v>31</v>
      </c>
      <c r="B34" s="22" t="s">
        <v>48</v>
      </c>
      <c r="C34" s="20"/>
      <c r="D34" s="11"/>
      <c r="E34" s="11"/>
      <c r="F34" s="11"/>
      <c r="G34" s="11"/>
      <c r="H34" s="11"/>
      <c r="I34" s="11"/>
    </row>
    <row r="35" spans="1:9" ht="12.75">
      <c r="A35" s="11">
        <v>32</v>
      </c>
      <c r="B35" s="22" t="s">
        <v>22</v>
      </c>
      <c r="C35" s="20"/>
      <c r="D35" s="11"/>
      <c r="E35" s="11"/>
      <c r="F35" s="11"/>
      <c r="G35" s="11"/>
      <c r="H35" s="11"/>
      <c r="I35" s="11"/>
    </row>
    <row r="36" spans="1:9" ht="12.75">
      <c r="A36" s="11">
        <v>33</v>
      </c>
      <c r="B36" s="22" t="s">
        <v>40</v>
      </c>
      <c r="C36" s="20"/>
      <c r="D36" s="11"/>
      <c r="E36" s="11"/>
      <c r="F36" s="11"/>
      <c r="G36" s="11"/>
      <c r="H36" s="11"/>
      <c r="I36" s="11"/>
    </row>
    <row r="37" spans="1:9" ht="12.75">
      <c r="A37" s="11">
        <v>34</v>
      </c>
      <c r="B37" s="22" t="s">
        <v>32</v>
      </c>
      <c r="C37" s="20"/>
      <c r="D37" s="11"/>
      <c r="E37" s="11"/>
      <c r="F37" s="11"/>
      <c r="G37" s="11"/>
      <c r="H37" s="11"/>
      <c r="I37" s="11"/>
    </row>
    <row r="38" spans="1:9" ht="12.75">
      <c r="A38" s="11">
        <v>35</v>
      </c>
      <c r="B38" s="22" t="s">
        <v>34</v>
      </c>
      <c r="C38" s="20"/>
      <c r="D38" s="11"/>
      <c r="E38" s="11"/>
      <c r="F38" s="11"/>
      <c r="G38" s="11"/>
      <c r="H38" s="11"/>
      <c r="I38" s="11"/>
    </row>
    <row r="39" spans="1:9" ht="12.75">
      <c r="A39" s="11">
        <v>36</v>
      </c>
      <c r="B39" s="22" t="s">
        <v>37</v>
      </c>
      <c r="C39" s="20"/>
      <c r="D39" s="11"/>
      <c r="E39" s="11"/>
      <c r="F39" s="11"/>
      <c r="G39" s="11"/>
      <c r="H39" s="11"/>
      <c r="I39" s="11"/>
    </row>
  </sheetData>
  <sheetProtection selectLockedCells="1" selectUnlockedCells="1"/>
  <printOptions/>
  <pageMargins left="0.19652777777777777" right="0.19652777777777777" top="0.19652777777777777" bottom="0.19652777777777777" header="0.5118055555555555" footer="0.511805555555555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X16"/>
  <sheetViews>
    <sheetView workbookViewId="0" topLeftCell="A1">
      <selection activeCell="B16" sqref="B16"/>
    </sheetView>
  </sheetViews>
  <sheetFormatPr defaultColWidth="12.57421875" defaultRowHeight="12.75"/>
  <cols>
    <col min="1" max="1" width="3.57421875" style="46" customWidth="1"/>
    <col min="2" max="2" width="25.7109375" style="47" customWidth="1"/>
    <col min="3" max="22" width="2.57421875" style="0" customWidth="1"/>
    <col min="23" max="23" width="6.8515625" style="0" customWidth="1"/>
    <col min="24" max="24" width="4.57421875" style="0" customWidth="1"/>
    <col min="25" max="29" width="2.57421875" style="0" customWidth="1"/>
    <col min="30" max="16384" width="11.57421875" style="0" customWidth="1"/>
  </cols>
  <sheetData>
    <row r="1" ht="12.75">
      <c r="B1" s="48" t="s">
        <v>117</v>
      </c>
    </row>
    <row r="3" spans="1:24" ht="12.75">
      <c r="A3" s="49" t="s">
        <v>0</v>
      </c>
      <c r="B3" s="9" t="s">
        <v>1</v>
      </c>
      <c r="C3" s="50">
        <v>1</v>
      </c>
      <c r="D3" s="37">
        <v>2</v>
      </c>
      <c r="E3" s="50">
        <v>3</v>
      </c>
      <c r="F3" s="37">
        <v>4</v>
      </c>
      <c r="G3" s="50">
        <v>5</v>
      </c>
      <c r="H3" s="37">
        <v>6</v>
      </c>
      <c r="I3" s="50">
        <v>7</v>
      </c>
      <c r="J3" s="37">
        <v>8</v>
      </c>
      <c r="K3" s="50">
        <v>9</v>
      </c>
      <c r="L3" s="37">
        <v>10</v>
      </c>
      <c r="M3" s="50">
        <v>11</v>
      </c>
      <c r="N3" s="37">
        <v>12</v>
      </c>
      <c r="O3" s="50">
        <v>13</v>
      </c>
      <c r="P3" s="37">
        <v>14</v>
      </c>
      <c r="Q3" s="50">
        <v>15</v>
      </c>
      <c r="R3" s="37">
        <v>16</v>
      </c>
      <c r="S3" s="50">
        <v>17</v>
      </c>
      <c r="T3" s="37">
        <v>18</v>
      </c>
      <c r="U3" s="50">
        <v>19</v>
      </c>
      <c r="V3" s="37">
        <v>20</v>
      </c>
      <c r="W3" s="1" t="s">
        <v>118</v>
      </c>
      <c r="X3" s="11" t="s">
        <v>119</v>
      </c>
    </row>
    <row r="4" spans="1:24" ht="12.75">
      <c r="A4" s="49">
        <v>1</v>
      </c>
      <c r="B4" s="9" t="s">
        <v>5</v>
      </c>
      <c r="C4" s="3"/>
      <c r="D4" s="4"/>
      <c r="E4" s="2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</row>
    <row r="5" spans="1:24" ht="12.75">
      <c r="A5" s="49">
        <v>2</v>
      </c>
      <c r="B5" s="9" t="s">
        <v>7</v>
      </c>
      <c r="C5" s="3"/>
      <c r="D5" s="4"/>
      <c r="E5" s="2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</row>
    <row r="6" spans="1:24" ht="12.75">
      <c r="A6" s="49">
        <v>3</v>
      </c>
      <c r="B6" s="9" t="s">
        <v>9</v>
      </c>
      <c r="C6" s="3"/>
      <c r="D6" s="4"/>
      <c r="E6" s="2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</row>
    <row r="7" spans="1:24" ht="12.75">
      <c r="A7" s="49">
        <v>4</v>
      </c>
      <c r="B7" s="9" t="s">
        <v>10</v>
      </c>
      <c r="C7" s="3"/>
      <c r="D7" s="4"/>
      <c r="E7" s="2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</row>
    <row r="8" spans="1:24" ht="12.75">
      <c r="A8" s="49">
        <v>5</v>
      </c>
      <c r="B8" s="9" t="s">
        <v>12</v>
      </c>
      <c r="C8" s="3"/>
      <c r="D8" s="4"/>
      <c r="E8" s="2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</row>
    <row r="9" spans="1:24" ht="12.75">
      <c r="A9" s="49">
        <v>6</v>
      </c>
      <c r="B9" s="9" t="s">
        <v>14</v>
      </c>
      <c r="C9" s="3"/>
      <c r="D9" s="4"/>
      <c r="E9" s="2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</row>
    <row r="10" spans="1:24" ht="12.75">
      <c r="A10" s="49">
        <v>7</v>
      </c>
      <c r="B10" s="9" t="s">
        <v>15</v>
      </c>
      <c r="C10" s="3"/>
      <c r="D10" s="3"/>
      <c r="E10" s="2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</row>
    <row r="11" spans="1:24" ht="12.75">
      <c r="A11" s="49">
        <v>8</v>
      </c>
      <c r="B11" s="9" t="s">
        <v>16</v>
      </c>
      <c r="C11" s="3"/>
      <c r="D11" s="3"/>
      <c r="E11" s="2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</row>
    <row r="12" spans="1:24" ht="12.75">
      <c r="A12" s="49">
        <v>9</v>
      </c>
      <c r="B12" s="9" t="s">
        <v>17</v>
      </c>
      <c r="C12" s="3"/>
      <c r="D12" s="3"/>
      <c r="E12" s="2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</row>
    <row r="13" spans="1:24" ht="12.75">
      <c r="A13" s="49">
        <v>10</v>
      </c>
      <c r="B13" s="9" t="s">
        <v>18</v>
      </c>
      <c r="C13" s="3"/>
      <c r="D13" s="3"/>
      <c r="E13" s="2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</row>
    <row r="14" spans="1:24" ht="12.75">
      <c r="A14" s="49">
        <v>11</v>
      </c>
      <c r="B14" s="9" t="s">
        <v>69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</row>
    <row r="15" spans="1:24" ht="12.75">
      <c r="A15" s="49">
        <v>12</v>
      </c>
      <c r="B15" s="9" t="s">
        <v>71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</row>
    <row r="16" spans="1:24" ht="12.75">
      <c r="A16" s="49">
        <v>13</v>
      </c>
      <c r="B16" s="9" t="s">
        <v>72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</row>
  </sheetData>
  <sheetProtection selectLockedCells="1" selectUnlockedCells="1"/>
  <printOptions/>
  <pageMargins left="0.19652777777777777" right="0.19652777777777777" top="0.19652777777777777" bottom="0.19652777777777777" header="0.5118055555555555" footer="0.5118055555555555"/>
  <pageSetup horizontalDpi="300" verticalDpi="3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X48"/>
  <sheetViews>
    <sheetView workbookViewId="0" topLeftCell="A1">
      <selection activeCell="B1" sqref="B1"/>
    </sheetView>
  </sheetViews>
  <sheetFormatPr defaultColWidth="12.57421875" defaultRowHeight="12.75"/>
  <cols>
    <col min="1" max="1" width="3.57421875" style="0" customWidth="1"/>
    <col min="2" max="2" width="22.8515625" style="0" customWidth="1"/>
    <col min="3" max="22" width="2.57421875" style="0" customWidth="1"/>
    <col min="23" max="23" width="6.8515625" style="0" customWidth="1"/>
    <col min="24" max="24" width="4.57421875" style="0" customWidth="1"/>
    <col min="25" max="16384" width="11.57421875" style="0" customWidth="1"/>
  </cols>
  <sheetData>
    <row r="1" ht="12.75">
      <c r="B1" s="6" t="s">
        <v>117</v>
      </c>
    </row>
    <row r="3" spans="1:24" ht="12.75">
      <c r="A3" s="1" t="s">
        <v>0</v>
      </c>
      <c r="B3" s="2" t="s">
        <v>1</v>
      </c>
      <c r="C3" s="11">
        <v>1</v>
      </c>
      <c r="D3" s="11">
        <v>2</v>
      </c>
      <c r="E3" s="11">
        <v>3</v>
      </c>
      <c r="F3" s="11">
        <v>4</v>
      </c>
      <c r="G3" s="11">
        <v>5</v>
      </c>
      <c r="H3" s="11">
        <v>6</v>
      </c>
      <c r="I3" s="11">
        <v>7</v>
      </c>
      <c r="J3" s="11">
        <v>8</v>
      </c>
      <c r="K3" s="11">
        <v>9</v>
      </c>
      <c r="L3" s="11">
        <v>10</v>
      </c>
      <c r="M3" s="11">
        <v>11</v>
      </c>
      <c r="N3" s="11">
        <v>12</v>
      </c>
      <c r="O3" s="11">
        <v>13</v>
      </c>
      <c r="P3" s="11">
        <v>14</v>
      </c>
      <c r="Q3" s="11">
        <v>15</v>
      </c>
      <c r="R3" s="11">
        <v>16</v>
      </c>
      <c r="S3" s="11">
        <v>17</v>
      </c>
      <c r="T3" s="11">
        <v>18</v>
      </c>
      <c r="U3" s="11">
        <v>19</v>
      </c>
      <c r="V3" s="11">
        <v>20</v>
      </c>
      <c r="W3" s="11" t="s">
        <v>118</v>
      </c>
      <c r="X3" s="11" t="s">
        <v>119</v>
      </c>
    </row>
    <row r="4" spans="1:24" ht="12.75">
      <c r="A4" s="1"/>
      <c r="B4" s="12" t="s">
        <v>74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</row>
    <row r="5" spans="1:24" ht="12.75">
      <c r="A5" s="1">
        <v>1</v>
      </c>
      <c r="B5" s="2" t="s">
        <v>21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</row>
    <row r="6" spans="1:24" ht="12.75">
      <c r="A6" s="1">
        <v>2</v>
      </c>
      <c r="B6" s="2" t="s">
        <v>22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</row>
    <row r="7" spans="1:24" ht="12.75">
      <c r="A7" s="1">
        <v>3</v>
      </c>
      <c r="B7" s="2" t="s">
        <v>24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</row>
    <row r="8" spans="1:24" ht="12.75">
      <c r="A8" s="1">
        <v>4</v>
      </c>
      <c r="B8" s="2" t="s">
        <v>25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</row>
    <row r="9" spans="1:24" ht="12.75">
      <c r="A9" s="1">
        <v>5</v>
      </c>
      <c r="B9" s="2" t="s">
        <v>27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</row>
    <row r="10" spans="1:24" ht="12.75">
      <c r="A10" s="1">
        <v>6</v>
      </c>
      <c r="B10" s="2" t="s">
        <v>28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</row>
    <row r="11" spans="1:24" ht="12.75">
      <c r="A11" s="1">
        <v>7</v>
      </c>
      <c r="B11" s="2" t="s">
        <v>29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</row>
    <row r="12" spans="1:24" ht="12.75">
      <c r="A12" s="1">
        <v>8</v>
      </c>
      <c r="B12" s="2" t="s">
        <v>32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</row>
    <row r="13" spans="1:24" ht="12.75">
      <c r="A13" s="1">
        <v>9</v>
      </c>
      <c r="B13" s="2" t="s">
        <v>33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</row>
    <row r="14" spans="1:24" ht="12.75">
      <c r="A14" s="1">
        <v>10</v>
      </c>
      <c r="B14" s="2" t="s">
        <v>34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</row>
    <row r="15" spans="1:24" ht="12.75">
      <c r="A15" s="1">
        <v>11</v>
      </c>
      <c r="B15" s="2" t="s">
        <v>36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</row>
    <row r="16" spans="1:24" ht="12.75">
      <c r="A16" s="1">
        <v>12</v>
      </c>
      <c r="B16" s="2" t="s">
        <v>37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</row>
    <row r="17" spans="1:24" ht="12.75">
      <c r="A17" s="1">
        <v>13</v>
      </c>
      <c r="B17" s="2" t="s">
        <v>38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</row>
    <row r="18" spans="1:24" ht="12.75">
      <c r="A18" s="1">
        <v>14</v>
      </c>
      <c r="B18" s="2" t="s">
        <v>39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</row>
    <row r="19" spans="1:24" ht="12.75">
      <c r="A19" s="1">
        <v>15</v>
      </c>
      <c r="B19" s="2" t="s">
        <v>40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</row>
    <row r="20" spans="1:24" ht="12.75">
      <c r="A20" s="1">
        <v>16</v>
      </c>
      <c r="B20" s="2" t="s">
        <v>41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</row>
    <row r="21" spans="1:24" ht="12.75">
      <c r="A21" s="1">
        <v>17</v>
      </c>
      <c r="B21" s="2" t="s">
        <v>42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</row>
    <row r="22" spans="1:24" ht="12.75">
      <c r="A22" s="1">
        <v>18</v>
      </c>
      <c r="B22" s="2" t="s">
        <v>43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</row>
    <row r="23" spans="1:24" ht="12.75">
      <c r="A23" s="1"/>
      <c r="B23" s="2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</row>
    <row r="24" spans="1:24" ht="12.75">
      <c r="A24" s="1"/>
      <c r="B24" s="12" t="s">
        <v>75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</row>
    <row r="25" spans="1:24" ht="12.75">
      <c r="A25" s="1">
        <v>19</v>
      </c>
      <c r="B25" s="2" t="s">
        <v>45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</row>
    <row r="26" spans="1:24" ht="12.75">
      <c r="A26" s="1">
        <v>20</v>
      </c>
      <c r="B26" s="2" t="s">
        <v>46</v>
      </c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</row>
    <row r="27" spans="1:24" ht="12.75">
      <c r="A27" s="1">
        <v>21</v>
      </c>
      <c r="B27" s="2" t="s">
        <v>48</v>
      </c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</row>
    <row r="28" spans="1:24" ht="12.75">
      <c r="A28" s="1">
        <v>22</v>
      </c>
      <c r="B28" s="2" t="s">
        <v>49</v>
      </c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</row>
    <row r="29" spans="1:24" ht="12.75">
      <c r="A29" s="1">
        <v>23</v>
      </c>
      <c r="B29" s="2" t="s">
        <v>50</v>
      </c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</row>
    <row r="30" spans="1:24" ht="12.75">
      <c r="A30" s="1">
        <v>24</v>
      </c>
      <c r="B30" s="2" t="s">
        <v>51</v>
      </c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</row>
    <row r="31" spans="1:24" ht="12.75">
      <c r="A31" s="1">
        <v>25</v>
      </c>
      <c r="B31" s="2" t="s">
        <v>52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</row>
    <row r="32" spans="1:24" ht="12.75">
      <c r="A32" s="1">
        <v>26</v>
      </c>
      <c r="B32" s="2" t="s">
        <v>53</v>
      </c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</row>
    <row r="33" spans="1:24" ht="12.75">
      <c r="A33" s="1">
        <v>27</v>
      </c>
      <c r="B33" s="2" t="s">
        <v>54</v>
      </c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</row>
    <row r="34" spans="1:24" ht="12.75">
      <c r="A34" s="1">
        <v>28</v>
      </c>
      <c r="B34" s="2" t="s">
        <v>56</v>
      </c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</row>
    <row r="35" spans="1:24" ht="12.75">
      <c r="A35" s="1">
        <v>29</v>
      </c>
      <c r="B35" s="2" t="s">
        <v>57</v>
      </c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</row>
    <row r="36" spans="1:24" ht="12.75">
      <c r="A36" s="1">
        <v>30</v>
      </c>
      <c r="B36" s="2" t="s">
        <v>58</v>
      </c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</row>
    <row r="37" spans="1:24" ht="12.75">
      <c r="A37" s="1">
        <v>31</v>
      </c>
      <c r="B37" s="2" t="s">
        <v>60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</row>
    <row r="38" spans="1:24" ht="12.75">
      <c r="A38" s="1">
        <v>32</v>
      </c>
      <c r="B38" s="2" t="s">
        <v>61</v>
      </c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</row>
    <row r="39" spans="1:24" ht="12.75">
      <c r="A39" s="1">
        <v>33</v>
      </c>
      <c r="B39" s="2" t="s">
        <v>62</v>
      </c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</row>
    <row r="40" spans="1:24" ht="12.75">
      <c r="A40" s="1">
        <v>34</v>
      </c>
      <c r="B40" s="2" t="s">
        <v>63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</row>
    <row r="41" spans="1:24" ht="12.75">
      <c r="A41" s="1">
        <v>35</v>
      </c>
      <c r="B41" s="2" t="s">
        <v>65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</row>
    <row r="42" spans="1:24" ht="12.7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</row>
    <row r="43" spans="1:24" ht="12.7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</row>
    <row r="44" spans="1:24" ht="12.7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</row>
    <row r="45" spans="1:24" ht="12.7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</row>
    <row r="46" spans="1:24" ht="12.7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</row>
    <row r="47" spans="1:24" ht="12.7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</row>
    <row r="48" spans="1:24" ht="12.7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</row>
  </sheetData>
  <sheetProtection selectLockedCells="1" selectUnlockedCells="1"/>
  <printOptions/>
  <pageMargins left="0.19652777777777777" right="0.19652777777777777" top="0.19652777777777777" bottom="0.1965277777777777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4:E39"/>
  <sheetViews>
    <sheetView workbookViewId="0" topLeftCell="A7">
      <selection activeCell="B16" sqref="B16"/>
    </sheetView>
  </sheetViews>
  <sheetFormatPr defaultColWidth="12.57421875" defaultRowHeight="12.75"/>
  <cols>
    <col min="1" max="1" width="3.8515625" style="0" customWidth="1"/>
    <col min="2" max="2" width="23.00390625" style="0" customWidth="1"/>
    <col min="3" max="3" width="15.140625" style="0" customWidth="1"/>
    <col min="4" max="4" width="8.00390625" style="0" customWidth="1"/>
    <col min="5" max="5" width="21.28125" style="0" customWidth="1"/>
    <col min="6" max="16384" width="11.57421875" style="0" customWidth="1"/>
  </cols>
  <sheetData>
    <row r="4" spans="1:5" ht="12.75">
      <c r="A4" s="5" t="s">
        <v>0</v>
      </c>
      <c r="B4" s="2" t="s">
        <v>1</v>
      </c>
      <c r="C4" s="2" t="s">
        <v>2</v>
      </c>
      <c r="D4" s="3" t="s">
        <v>20</v>
      </c>
      <c r="E4" s="2" t="s">
        <v>4</v>
      </c>
    </row>
    <row r="5" spans="1:5" ht="12.75">
      <c r="A5" s="5">
        <v>1</v>
      </c>
      <c r="B5" s="2" t="s">
        <v>21</v>
      </c>
      <c r="C5" s="2">
        <v>1987</v>
      </c>
      <c r="D5" s="4"/>
      <c r="E5" s="2" t="s">
        <v>11</v>
      </c>
    </row>
    <row r="6" spans="1:5" ht="12.75">
      <c r="A6" s="5">
        <v>2</v>
      </c>
      <c r="B6" s="2" t="s">
        <v>22</v>
      </c>
      <c r="C6" s="2">
        <v>1986</v>
      </c>
      <c r="D6" s="3" t="s">
        <v>23</v>
      </c>
      <c r="E6" s="2" t="s">
        <v>6</v>
      </c>
    </row>
    <row r="7" spans="1:5" ht="12.75">
      <c r="A7" s="5">
        <v>3</v>
      </c>
      <c r="B7" s="2" t="s">
        <v>24</v>
      </c>
      <c r="C7" s="2">
        <v>1983</v>
      </c>
      <c r="D7" s="3">
        <v>2</v>
      </c>
      <c r="E7" s="2" t="s">
        <v>8</v>
      </c>
    </row>
    <row r="8" spans="1:5" ht="12.75">
      <c r="A8" s="5">
        <v>4</v>
      </c>
      <c r="B8" s="2" t="s">
        <v>25</v>
      </c>
      <c r="C8" s="2">
        <v>1981</v>
      </c>
      <c r="D8" s="3">
        <v>3</v>
      </c>
      <c r="E8" s="2" t="s">
        <v>26</v>
      </c>
    </row>
    <row r="9" spans="1:5" ht="12.75">
      <c r="A9" s="5">
        <v>5</v>
      </c>
      <c r="B9" s="2" t="s">
        <v>27</v>
      </c>
      <c r="C9" s="2">
        <v>1981</v>
      </c>
      <c r="D9" s="4"/>
      <c r="E9" s="2" t="s">
        <v>8</v>
      </c>
    </row>
    <row r="10" spans="1:5" ht="12.75">
      <c r="A10" s="5">
        <v>6</v>
      </c>
      <c r="B10" s="2" t="s">
        <v>28</v>
      </c>
      <c r="C10" s="2">
        <v>1980</v>
      </c>
      <c r="D10" s="4"/>
      <c r="E10" s="2" t="s">
        <v>8</v>
      </c>
    </row>
    <row r="11" spans="1:5" ht="12.75">
      <c r="A11" s="5">
        <v>7</v>
      </c>
      <c r="B11" s="2" t="s">
        <v>29</v>
      </c>
      <c r="C11" s="2">
        <v>1987</v>
      </c>
      <c r="D11" s="3" t="s">
        <v>30</v>
      </c>
      <c r="E11" s="2" t="s">
        <v>31</v>
      </c>
    </row>
    <row r="12" spans="1:5" ht="12.75">
      <c r="A12" s="5">
        <v>8</v>
      </c>
      <c r="B12" s="2" t="s">
        <v>32</v>
      </c>
      <c r="C12" s="2">
        <v>1989</v>
      </c>
      <c r="D12" s="3">
        <v>2</v>
      </c>
      <c r="E12" s="2" t="s">
        <v>13</v>
      </c>
    </row>
    <row r="13" spans="1:5" ht="12.75">
      <c r="A13" s="5">
        <v>9</v>
      </c>
      <c r="B13" s="2" t="s">
        <v>33</v>
      </c>
      <c r="C13" s="2">
        <v>1985</v>
      </c>
      <c r="D13" s="4"/>
      <c r="E13" s="2" t="s">
        <v>6</v>
      </c>
    </row>
    <row r="14" spans="1:5" ht="12.75">
      <c r="A14" s="5">
        <v>10</v>
      </c>
      <c r="B14" s="2" t="s">
        <v>34</v>
      </c>
      <c r="C14" s="2">
        <v>1985</v>
      </c>
      <c r="D14" s="3" t="s">
        <v>23</v>
      </c>
      <c r="E14" s="2" t="s">
        <v>35</v>
      </c>
    </row>
    <row r="15" spans="1:5" ht="12.75">
      <c r="A15" s="5">
        <v>11</v>
      </c>
      <c r="B15" s="2" t="s">
        <v>36</v>
      </c>
      <c r="C15" s="2">
        <v>1983</v>
      </c>
      <c r="D15" s="3">
        <v>2</v>
      </c>
      <c r="E15" s="2" t="s">
        <v>8</v>
      </c>
    </row>
    <row r="16" spans="1:5" ht="12.75">
      <c r="A16" s="5">
        <v>12</v>
      </c>
      <c r="B16" s="2" t="s">
        <v>37</v>
      </c>
      <c r="C16" s="2">
        <v>1987</v>
      </c>
      <c r="D16" s="4"/>
      <c r="E16" s="2" t="s">
        <v>13</v>
      </c>
    </row>
    <row r="17" spans="1:5" ht="12.75">
      <c r="A17" s="5">
        <v>13</v>
      </c>
      <c r="B17" s="2" t="s">
        <v>38</v>
      </c>
      <c r="C17" s="2">
        <v>1989</v>
      </c>
      <c r="D17" s="3" t="s">
        <v>23</v>
      </c>
      <c r="E17" s="2" t="s">
        <v>31</v>
      </c>
    </row>
    <row r="18" spans="1:5" ht="12.75">
      <c r="A18" s="5">
        <v>14</v>
      </c>
      <c r="B18" s="2" t="s">
        <v>39</v>
      </c>
      <c r="C18" s="5"/>
      <c r="D18" s="3" t="s">
        <v>23</v>
      </c>
      <c r="E18" s="2" t="s">
        <v>35</v>
      </c>
    </row>
    <row r="19" spans="1:5" ht="12.75">
      <c r="A19" s="5">
        <v>15</v>
      </c>
      <c r="B19" s="2" t="s">
        <v>40</v>
      </c>
      <c r="C19" s="2">
        <v>1985</v>
      </c>
      <c r="D19" s="4"/>
      <c r="E19" s="2" t="s">
        <v>13</v>
      </c>
    </row>
    <row r="20" spans="1:5" ht="12.75">
      <c r="A20" s="5">
        <v>16</v>
      </c>
      <c r="B20" s="2" t="s">
        <v>41</v>
      </c>
      <c r="C20" s="2">
        <v>1983</v>
      </c>
      <c r="D20" s="3" t="s">
        <v>19</v>
      </c>
      <c r="E20" s="2" t="s">
        <v>8</v>
      </c>
    </row>
    <row r="21" spans="1:5" ht="12.75">
      <c r="A21" s="5">
        <v>17</v>
      </c>
      <c r="B21" s="2" t="s">
        <v>42</v>
      </c>
      <c r="C21" s="2">
        <v>1986</v>
      </c>
      <c r="D21" s="3" t="s">
        <v>23</v>
      </c>
      <c r="E21" s="2" t="s">
        <v>6</v>
      </c>
    </row>
    <row r="22" spans="1:5" ht="12.75">
      <c r="A22" s="5">
        <v>18</v>
      </c>
      <c r="B22" s="2" t="s">
        <v>43</v>
      </c>
      <c r="C22" s="2">
        <v>1972</v>
      </c>
      <c r="D22" s="3" t="s">
        <v>44</v>
      </c>
      <c r="E22" s="2" t="s">
        <v>8</v>
      </c>
    </row>
    <row r="23" spans="1:5" ht="12.75">
      <c r="A23" s="5">
        <v>19</v>
      </c>
      <c r="B23" s="2" t="s">
        <v>45</v>
      </c>
      <c r="C23" s="2">
        <v>1991</v>
      </c>
      <c r="D23" s="3">
        <v>2</v>
      </c>
      <c r="E23" s="2" t="s">
        <v>31</v>
      </c>
    </row>
    <row r="24" spans="1:5" ht="12.75">
      <c r="A24" s="5">
        <v>20</v>
      </c>
      <c r="B24" s="2" t="s">
        <v>46</v>
      </c>
      <c r="C24" s="2">
        <v>1963</v>
      </c>
      <c r="D24" s="4"/>
      <c r="E24" s="2" t="s">
        <v>47</v>
      </c>
    </row>
    <row r="25" spans="1:5" ht="12.75">
      <c r="A25" s="5">
        <v>21</v>
      </c>
      <c r="B25" s="2" t="s">
        <v>48</v>
      </c>
      <c r="C25" s="2">
        <v>1990</v>
      </c>
      <c r="D25" s="4"/>
      <c r="E25" s="2" t="s">
        <v>13</v>
      </c>
    </row>
    <row r="26" spans="1:5" ht="12.75">
      <c r="A26" s="5">
        <v>22</v>
      </c>
      <c r="B26" s="2" t="s">
        <v>49</v>
      </c>
      <c r="C26" s="2">
        <v>1967</v>
      </c>
      <c r="D26" s="3">
        <v>2</v>
      </c>
      <c r="E26" s="2" t="s">
        <v>31</v>
      </c>
    </row>
    <row r="27" spans="1:5" ht="12.75">
      <c r="A27" s="5">
        <v>23</v>
      </c>
      <c r="B27" s="2" t="s">
        <v>50</v>
      </c>
      <c r="C27" s="2">
        <v>1989</v>
      </c>
      <c r="D27" s="4"/>
      <c r="E27" s="2" t="s">
        <v>13</v>
      </c>
    </row>
    <row r="28" spans="1:5" ht="12.75">
      <c r="A28" s="5">
        <v>24</v>
      </c>
      <c r="B28" s="2" t="s">
        <v>51</v>
      </c>
      <c r="C28" s="2">
        <v>1983</v>
      </c>
      <c r="D28" s="3">
        <v>2</v>
      </c>
      <c r="E28" s="2" t="s">
        <v>13</v>
      </c>
    </row>
    <row r="29" spans="1:5" ht="12.75">
      <c r="A29" s="5">
        <v>25</v>
      </c>
      <c r="B29" s="2" t="s">
        <v>52</v>
      </c>
      <c r="C29" s="2">
        <v>1973</v>
      </c>
      <c r="D29" s="4"/>
      <c r="E29" s="2" t="s">
        <v>13</v>
      </c>
    </row>
    <row r="30" spans="1:5" ht="12.75">
      <c r="A30" s="5">
        <v>26</v>
      </c>
      <c r="B30" s="2" t="s">
        <v>53</v>
      </c>
      <c r="C30" s="2">
        <v>1984</v>
      </c>
      <c r="D30" s="3">
        <v>1</v>
      </c>
      <c r="E30" s="2" t="s">
        <v>13</v>
      </c>
    </row>
    <row r="31" spans="1:5" ht="12.75">
      <c r="A31" s="5">
        <v>27</v>
      </c>
      <c r="B31" s="2" t="s">
        <v>54</v>
      </c>
      <c r="C31" s="5"/>
      <c r="D31" s="3">
        <v>1</v>
      </c>
      <c r="E31" s="2" t="s">
        <v>55</v>
      </c>
    </row>
    <row r="32" spans="1:5" ht="12.75">
      <c r="A32" s="5">
        <v>28</v>
      </c>
      <c r="B32" s="2" t="s">
        <v>56</v>
      </c>
      <c r="C32" s="2">
        <v>1990</v>
      </c>
      <c r="D32" s="4"/>
      <c r="E32" s="2" t="s">
        <v>13</v>
      </c>
    </row>
    <row r="33" spans="1:5" ht="12.75">
      <c r="A33" s="5">
        <v>29</v>
      </c>
      <c r="B33" s="2" t="s">
        <v>57</v>
      </c>
      <c r="C33" s="2">
        <v>1985</v>
      </c>
      <c r="D33" s="3" t="s">
        <v>23</v>
      </c>
      <c r="E33" s="5"/>
    </row>
    <row r="34" spans="1:5" ht="12.75">
      <c r="A34" s="5">
        <v>30</v>
      </c>
      <c r="B34" s="2" t="s">
        <v>58</v>
      </c>
      <c r="C34" s="2">
        <v>1985</v>
      </c>
      <c r="D34" s="3" t="s">
        <v>23</v>
      </c>
      <c r="E34" s="2" t="s">
        <v>59</v>
      </c>
    </row>
    <row r="35" spans="1:5" ht="12.75">
      <c r="A35" s="5">
        <v>31</v>
      </c>
      <c r="B35" s="2" t="s">
        <v>60</v>
      </c>
      <c r="C35" s="2">
        <v>1988</v>
      </c>
      <c r="D35" s="3" t="s">
        <v>23</v>
      </c>
      <c r="E35" s="2" t="s">
        <v>59</v>
      </c>
    </row>
    <row r="36" spans="1:5" ht="12.75">
      <c r="A36" s="5">
        <v>32</v>
      </c>
      <c r="B36" s="2" t="s">
        <v>61</v>
      </c>
      <c r="C36" s="2">
        <v>1989</v>
      </c>
      <c r="D36" s="3" t="s">
        <v>23</v>
      </c>
      <c r="E36" s="2" t="s">
        <v>59</v>
      </c>
    </row>
    <row r="37" spans="1:5" ht="12.75">
      <c r="A37" s="5">
        <v>33</v>
      </c>
      <c r="B37" s="2" t="s">
        <v>62</v>
      </c>
      <c r="C37" s="2">
        <v>1983</v>
      </c>
      <c r="D37" s="3">
        <v>2</v>
      </c>
      <c r="E37" s="2" t="s">
        <v>31</v>
      </c>
    </row>
    <row r="38" spans="1:5" ht="12.75">
      <c r="A38" s="5">
        <v>34</v>
      </c>
      <c r="B38" s="2" t="s">
        <v>63</v>
      </c>
      <c r="C38" s="5"/>
      <c r="D38" s="3" t="s">
        <v>44</v>
      </c>
      <c r="E38" s="2" t="s">
        <v>64</v>
      </c>
    </row>
    <row r="39" spans="1:5" ht="12.75">
      <c r="A39" s="5">
        <v>35</v>
      </c>
      <c r="B39" s="2" t="s">
        <v>65</v>
      </c>
      <c r="C39" s="2">
        <v>1977</v>
      </c>
      <c r="D39" s="3" t="s">
        <v>23</v>
      </c>
      <c r="E39" s="2" t="s">
        <v>59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16"/>
  <sheetViews>
    <sheetView workbookViewId="0" topLeftCell="A1">
      <selection activeCell="E17" sqref="E17"/>
    </sheetView>
  </sheetViews>
  <sheetFormatPr defaultColWidth="12.57421875" defaultRowHeight="12.75"/>
  <cols>
    <col min="1" max="1" width="3.57421875" style="0" customWidth="1"/>
    <col min="2" max="2" width="27.140625" style="0" customWidth="1"/>
    <col min="3" max="3" width="10.421875" style="0" customWidth="1"/>
    <col min="4" max="4" width="7.8515625" style="0" customWidth="1"/>
    <col min="5" max="5" width="20.8515625" style="0" customWidth="1"/>
    <col min="6" max="6" width="12.421875" style="0" customWidth="1"/>
    <col min="7" max="7" width="10.140625" style="0" customWidth="1"/>
    <col min="8" max="16384" width="11.57421875" style="0" customWidth="1"/>
  </cols>
  <sheetData>
    <row r="1" ht="12.75">
      <c r="B1" s="6" t="s">
        <v>66</v>
      </c>
    </row>
    <row r="3" spans="1:7" ht="29.25" customHeight="1">
      <c r="A3" s="1" t="s">
        <v>0</v>
      </c>
      <c r="B3" s="2" t="s">
        <v>1</v>
      </c>
      <c r="C3" s="7" t="s">
        <v>2</v>
      </c>
      <c r="D3" s="3" t="s">
        <v>3</v>
      </c>
      <c r="E3" s="2" t="s">
        <v>4</v>
      </c>
      <c r="F3" s="8" t="s">
        <v>67</v>
      </c>
      <c r="G3" s="8" t="s">
        <v>68</v>
      </c>
    </row>
    <row r="4" spans="1:7" ht="12.75">
      <c r="A4" s="9">
        <v>1</v>
      </c>
      <c r="B4" s="9" t="s">
        <v>5</v>
      </c>
      <c r="C4" s="10">
        <v>1982</v>
      </c>
      <c r="D4" s="10"/>
      <c r="E4" s="9" t="s">
        <v>6</v>
      </c>
      <c r="F4" s="11"/>
      <c r="G4" s="11"/>
    </row>
    <row r="5" spans="1:7" ht="12.75">
      <c r="A5" s="9">
        <v>2</v>
      </c>
      <c r="B5" s="9" t="s">
        <v>7</v>
      </c>
      <c r="C5" s="10">
        <v>1990</v>
      </c>
      <c r="D5" s="10"/>
      <c r="E5" s="9" t="s">
        <v>8</v>
      </c>
      <c r="F5" s="11"/>
      <c r="G5" s="11"/>
    </row>
    <row r="6" spans="1:7" ht="12.75">
      <c r="A6" s="9">
        <v>3</v>
      </c>
      <c r="B6" s="9" t="s">
        <v>9</v>
      </c>
      <c r="C6" s="10">
        <v>1980</v>
      </c>
      <c r="D6" s="10"/>
      <c r="E6" s="9" t="s">
        <v>8</v>
      </c>
      <c r="F6" s="11"/>
      <c r="G6" s="11"/>
    </row>
    <row r="7" spans="1:7" ht="12.75">
      <c r="A7" s="9">
        <v>4</v>
      </c>
      <c r="B7" s="9" t="s">
        <v>10</v>
      </c>
      <c r="C7" s="10">
        <v>1988</v>
      </c>
      <c r="D7" s="10"/>
      <c r="E7" s="9" t="s">
        <v>11</v>
      </c>
      <c r="F7" s="11"/>
      <c r="G7" s="11"/>
    </row>
    <row r="8" spans="1:7" ht="12.75">
      <c r="A8" s="9">
        <v>5</v>
      </c>
      <c r="B8" s="9" t="s">
        <v>12</v>
      </c>
      <c r="C8" s="10">
        <v>1992</v>
      </c>
      <c r="D8" s="10"/>
      <c r="E8" s="9" t="s">
        <v>13</v>
      </c>
      <c r="F8" s="11"/>
      <c r="G8" s="11"/>
    </row>
    <row r="9" spans="1:7" ht="12.75">
      <c r="A9" s="9">
        <v>6</v>
      </c>
      <c r="B9" s="9" t="s">
        <v>14</v>
      </c>
      <c r="C9" s="10">
        <v>1984</v>
      </c>
      <c r="D9" s="10"/>
      <c r="E9" s="9" t="s">
        <v>13</v>
      </c>
      <c r="F9" s="11"/>
      <c r="G9" s="11"/>
    </row>
    <row r="10" spans="1:7" ht="12.75">
      <c r="A10" s="9">
        <v>7</v>
      </c>
      <c r="B10" s="9" t="s">
        <v>15</v>
      </c>
      <c r="C10" s="10">
        <v>1985</v>
      </c>
      <c r="D10" s="10">
        <v>3</v>
      </c>
      <c r="E10" s="9" t="s">
        <v>13</v>
      </c>
      <c r="F10" s="11"/>
      <c r="G10" s="11"/>
    </row>
    <row r="11" spans="1:7" ht="12.75">
      <c r="A11" s="9">
        <v>8</v>
      </c>
      <c r="B11" s="9" t="s">
        <v>16</v>
      </c>
      <c r="C11" s="10">
        <v>1988</v>
      </c>
      <c r="D11" s="10">
        <v>2</v>
      </c>
      <c r="E11" s="9" t="s">
        <v>13</v>
      </c>
      <c r="F11" s="11"/>
      <c r="G11" s="11"/>
    </row>
    <row r="12" spans="1:7" ht="12.75">
      <c r="A12" s="9">
        <v>9</v>
      </c>
      <c r="B12" s="9" t="s">
        <v>17</v>
      </c>
      <c r="C12" s="10">
        <v>1980</v>
      </c>
      <c r="D12" s="10">
        <v>2</v>
      </c>
      <c r="E12" s="9" t="s">
        <v>13</v>
      </c>
      <c r="F12" s="11"/>
      <c r="G12" s="11"/>
    </row>
    <row r="13" spans="1:7" ht="12.75">
      <c r="A13" s="9">
        <v>10</v>
      </c>
      <c r="B13" s="9" t="s">
        <v>18</v>
      </c>
      <c r="C13" s="10">
        <v>1989</v>
      </c>
      <c r="D13" s="10" t="s">
        <v>19</v>
      </c>
      <c r="E13" s="9" t="s">
        <v>8</v>
      </c>
      <c r="F13" s="11"/>
      <c r="G13" s="11"/>
    </row>
    <row r="14" spans="1:7" ht="12.75">
      <c r="A14" s="9">
        <v>11</v>
      </c>
      <c r="B14" s="9" t="s">
        <v>69</v>
      </c>
      <c r="C14" s="10">
        <v>1983</v>
      </c>
      <c r="D14" s="10">
        <v>2</v>
      </c>
      <c r="E14" s="9" t="s">
        <v>70</v>
      </c>
      <c r="F14" s="11"/>
      <c r="G14" s="11"/>
    </row>
    <row r="15" spans="1:7" ht="12.75">
      <c r="A15" s="9">
        <v>12</v>
      </c>
      <c r="B15" s="9" t="s">
        <v>71</v>
      </c>
      <c r="C15" s="10">
        <v>1985</v>
      </c>
      <c r="D15" s="10" t="s">
        <v>23</v>
      </c>
      <c r="E15" s="9" t="s">
        <v>6</v>
      </c>
      <c r="F15" s="11"/>
      <c r="G15" s="11"/>
    </row>
    <row r="16" spans="1:7" ht="12.75">
      <c r="A16" s="9">
        <v>13</v>
      </c>
      <c r="B16" s="9" t="s">
        <v>72</v>
      </c>
      <c r="C16" s="10">
        <v>1984</v>
      </c>
      <c r="D16" s="10" t="s">
        <v>23</v>
      </c>
      <c r="E16" s="9" t="s">
        <v>73</v>
      </c>
      <c r="F16" s="11"/>
      <c r="G16" s="11"/>
    </row>
  </sheetData>
  <sheetProtection selectLockedCells="1" selectUnlockedCells="1"/>
  <printOptions/>
  <pageMargins left="0.2652777777777778" right="0.3090277777777778" top="0.7875" bottom="0.78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8"/>
  <sheetViews>
    <sheetView workbookViewId="0" topLeftCell="A22">
      <selection activeCell="E41" sqref="E41"/>
    </sheetView>
  </sheetViews>
  <sheetFormatPr defaultColWidth="12.57421875" defaultRowHeight="12.75"/>
  <cols>
    <col min="1" max="1" width="3.57421875" style="0" customWidth="1"/>
    <col min="2" max="2" width="22.8515625" style="0" customWidth="1"/>
    <col min="3" max="3" width="10.421875" style="0" customWidth="1"/>
    <col min="4" max="4" width="7.8515625" style="0" customWidth="1"/>
    <col min="5" max="5" width="21.28125" style="0" customWidth="1"/>
    <col min="6" max="6" width="12.421875" style="0" customWidth="1"/>
    <col min="7" max="7" width="10.140625" style="0" customWidth="1"/>
    <col min="8" max="16384" width="11.57421875" style="0" customWidth="1"/>
  </cols>
  <sheetData>
    <row r="1" ht="12.75">
      <c r="B1" s="6" t="s">
        <v>66</v>
      </c>
    </row>
    <row r="3" spans="1:7" ht="29.25" customHeight="1">
      <c r="A3" s="1" t="s">
        <v>0</v>
      </c>
      <c r="B3" s="2" t="s">
        <v>1</v>
      </c>
      <c r="C3" s="7" t="s">
        <v>2</v>
      </c>
      <c r="D3" s="3" t="s">
        <v>3</v>
      </c>
      <c r="E3" s="2" t="s">
        <v>4</v>
      </c>
      <c r="F3" s="8" t="s">
        <v>67</v>
      </c>
      <c r="G3" s="8" t="s">
        <v>68</v>
      </c>
    </row>
    <row r="4" spans="1:7" ht="12.75">
      <c r="A4" s="1"/>
      <c r="B4" s="12" t="s">
        <v>74</v>
      </c>
      <c r="C4" s="7"/>
      <c r="D4" s="3"/>
      <c r="E4" s="2"/>
      <c r="F4" s="8"/>
      <c r="G4" s="8"/>
    </row>
    <row r="5" spans="1:7" ht="12.75">
      <c r="A5" s="1">
        <v>1</v>
      </c>
      <c r="B5" s="2" t="s">
        <v>21</v>
      </c>
      <c r="C5" s="2">
        <v>1987</v>
      </c>
      <c r="D5" s="4"/>
      <c r="E5" s="2" t="s">
        <v>11</v>
      </c>
      <c r="F5" s="11"/>
      <c r="G5" s="11"/>
    </row>
    <row r="6" spans="1:7" ht="12.75">
      <c r="A6" s="1">
        <v>2</v>
      </c>
      <c r="B6" s="2" t="s">
        <v>22</v>
      </c>
      <c r="C6" s="2">
        <v>1986</v>
      </c>
      <c r="D6" s="3" t="s">
        <v>23</v>
      </c>
      <c r="E6" s="2" t="s">
        <v>6</v>
      </c>
      <c r="F6" s="11"/>
      <c r="G6" s="11"/>
    </row>
    <row r="7" spans="1:7" ht="12.75">
      <c r="A7" s="1">
        <v>3</v>
      </c>
      <c r="B7" s="2" t="s">
        <v>24</v>
      </c>
      <c r="C7" s="2">
        <v>1983</v>
      </c>
      <c r="D7" s="3">
        <v>2</v>
      </c>
      <c r="E7" s="2" t="s">
        <v>8</v>
      </c>
      <c r="F7" s="11"/>
      <c r="G7" s="11"/>
    </row>
    <row r="8" spans="1:7" ht="12.75">
      <c r="A8" s="1">
        <v>4</v>
      </c>
      <c r="B8" s="2" t="s">
        <v>25</v>
      </c>
      <c r="C8" s="2">
        <v>1981</v>
      </c>
      <c r="D8" s="3">
        <v>3</v>
      </c>
      <c r="E8" s="2" t="s">
        <v>26</v>
      </c>
      <c r="F8" s="11"/>
      <c r="G8" s="11"/>
    </row>
    <row r="9" spans="1:7" ht="12.75">
      <c r="A9" s="1">
        <v>5</v>
      </c>
      <c r="B9" s="2" t="s">
        <v>27</v>
      </c>
      <c r="C9" s="2">
        <v>1981</v>
      </c>
      <c r="D9" s="4"/>
      <c r="E9" s="2" t="s">
        <v>8</v>
      </c>
      <c r="F9" s="11"/>
      <c r="G9" s="11"/>
    </row>
    <row r="10" spans="1:7" ht="12.75">
      <c r="A10" s="1">
        <v>6</v>
      </c>
      <c r="B10" s="2" t="s">
        <v>28</v>
      </c>
      <c r="C10" s="2">
        <v>1980</v>
      </c>
      <c r="D10" s="4"/>
      <c r="E10" s="2" t="s">
        <v>8</v>
      </c>
      <c r="F10" s="11"/>
      <c r="G10" s="11"/>
    </row>
    <row r="11" spans="1:7" ht="12.75">
      <c r="A11" s="1">
        <v>7</v>
      </c>
      <c r="B11" s="2" t="s">
        <v>29</v>
      </c>
      <c r="C11" s="2">
        <v>1987</v>
      </c>
      <c r="D11" s="3" t="s">
        <v>30</v>
      </c>
      <c r="E11" s="2" t="s">
        <v>31</v>
      </c>
      <c r="F11" s="11"/>
      <c r="G11" s="11"/>
    </row>
    <row r="12" spans="1:7" ht="12.75">
      <c r="A12" s="1">
        <v>8</v>
      </c>
      <c r="B12" s="2" t="s">
        <v>32</v>
      </c>
      <c r="C12" s="2">
        <v>1989</v>
      </c>
      <c r="D12" s="3">
        <v>2</v>
      </c>
      <c r="E12" s="2" t="s">
        <v>13</v>
      </c>
      <c r="F12" s="11"/>
      <c r="G12" s="11"/>
    </row>
    <row r="13" spans="1:7" ht="12.75">
      <c r="A13" s="1">
        <v>9</v>
      </c>
      <c r="B13" s="2" t="s">
        <v>33</v>
      </c>
      <c r="C13" s="2">
        <v>1985</v>
      </c>
      <c r="D13" s="4"/>
      <c r="E13" s="2" t="s">
        <v>6</v>
      </c>
      <c r="F13" s="11"/>
      <c r="G13" s="11"/>
    </row>
    <row r="14" spans="1:7" ht="12.75">
      <c r="A14" s="1">
        <v>10</v>
      </c>
      <c r="B14" s="2" t="s">
        <v>34</v>
      </c>
      <c r="C14" s="2">
        <v>1985</v>
      </c>
      <c r="D14" s="3" t="s">
        <v>23</v>
      </c>
      <c r="E14" s="2" t="s">
        <v>35</v>
      </c>
      <c r="F14" s="11"/>
      <c r="G14" s="11"/>
    </row>
    <row r="15" spans="1:7" ht="12.75">
      <c r="A15" s="1">
        <v>11</v>
      </c>
      <c r="B15" s="2" t="s">
        <v>36</v>
      </c>
      <c r="C15" s="2">
        <v>1983</v>
      </c>
      <c r="D15" s="3">
        <v>2</v>
      </c>
      <c r="E15" s="2" t="s">
        <v>8</v>
      </c>
      <c r="F15" s="11"/>
      <c r="G15" s="11"/>
    </row>
    <row r="16" spans="1:7" ht="12.75">
      <c r="A16" s="1">
        <v>12</v>
      </c>
      <c r="B16" s="2" t="s">
        <v>37</v>
      </c>
      <c r="C16" s="2">
        <v>1987</v>
      </c>
      <c r="D16" s="4"/>
      <c r="E16" s="2" t="s">
        <v>13</v>
      </c>
      <c r="F16" s="11"/>
      <c r="G16" s="11"/>
    </row>
    <row r="17" spans="1:7" ht="12.75">
      <c r="A17" s="1">
        <v>13</v>
      </c>
      <c r="B17" s="2" t="s">
        <v>38</v>
      </c>
      <c r="C17" s="2">
        <v>1989</v>
      </c>
      <c r="D17" s="3" t="s">
        <v>23</v>
      </c>
      <c r="E17" s="2" t="s">
        <v>31</v>
      </c>
      <c r="F17" s="11"/>
      <c r="G17" s="11"/>
    </row>
    <row r="18" spans="1:7" ht="12.75">
      <c r="A18" s="1">
        <v>14</v>
      </c>
      <c r="B18" s="2" t="s">
        <v>39</v>
      </c>
      <c r="C18" s="5"/>
      <c r="D18" s="3" t="s">
        <v>23</v>
      </c>
      <c r="E18" s="2" t="s">
        <v>35</v>
      </c>
      <c r="F18" s="11"/>
      <c r="G18" s="11"/>
    </row>
    <row r="19" spans="1:7" ht="12.75">
      <c r="A19" s="1">
        <v>15</v>
      </c>
      <c r="B19" s="2" t="s">
        <v>40</v>
      </c>
      <c r="C19" s="2">
        <v>1985</v>
      </c>
      <c r="D19" s="4"/>
      <c r="E19" s="2" t="s">
        <v>13</v>
      </c>
      <c r="F19" s="11"/>
      <c r="G19" s="11"/>
    </row>
    <row r="20" spans="1:7" ht="12.75">
      <c r="A20" s="1">
        <v>16</v>
      </c>
      <c r="B20" s="2" t="s">
        <v>41</v>
      </c>
      <c r="C20" s="2">
        <v>1983</v>
      </c>
      <c r="D20" s="3" t="s">
        <v>19</v>
      </c>
      <c r="E20" s="2" t="s">
        <v>8</v>
      </c>
      <c r="F20" s="11"/>
      <c r="G20" s="11"/>
    </row>
    <row r="21" spans="1:7" ht="12.75">
      <c r="A21" s="1">
        <v>17</v>
      </c>
      <c r="B21" s="2" t="s">
        <v>42</v>
      </c>
      <c r="C21" s="2">
        <v>1986</v>
      </c>
      <c r="D21" s="3" t="s">
        <v>23</v>
      </c>
      <c r="E21" s="2" t="s">
        <v>6</v>
      </c>
      <c r="F21" s="11"/>
      <c r="G21" s="11"/>
    </row>
    <row r="22" spans="1:7" ht="12.75">
      <c r="A22" s="1">
        <v>18</v>
      </c>
      <c r="B22" s="2" t="s">
        <v>43</v>
      </c>
      <c r="C22" s="2">
        <v>1972</v>
      </c>
      <c r="D22" s="3" t="s">
        <v>44</v>
      </c>
      <c r="E22" s="2" t="s">
        <v>8</v>
      </c>
      <c r="F22" s="11"/>
      <c r="G22" s="11"/>
    </row>
    <row r="23" spans="1:7" ht="12.75">
      <c r="A23" s="1"/>
      <c r="B23" s="2"/>
      <c r="C23" s="2"/>
      <c r="D23" s="3"/>
      <c r="E23" s="2"/>
      <c r="F23" s="11"/>
      <c r="G23" s="11"/>
    </row>
    <row r="24" spans="1:7" ht="12.75">
      <c r="A24" s="1"/>
      <c r="B24" s="12" t="s">
        <v>75</v>
      </c>
      <c r="C24" s="2"/>
      <c r="D24" s="3"/>
      <c r="E24" s="2"/>
      <c r="F24" s="11"/>
      <c r="G24" s="11"/>
    </row>
    <row r="25" spans="1:7" ht="12.75">
      <c r="A25" s="1">
        <v>19</v>
      </c>
      <c r="B25" s="2" t="s">
        <v>45</v>
      </c>
      <c r="C25" s="2">
        <v>1991</v>
      </c>
      <c r="D25" s="3">
        <v>2</v>
      </c>
      <c r="E25" s="2" t="s">
        <v>31</v>
      </c>
      <c r="F25" s="11"/>
      <c r="G25" s="11"/>
    </row>
    <row r="26" spans="1:7" ht="12.75">
      <c r="A26" s="1">
        <v>20</v>
      </c>
      <c r="B26" s="2" t="s">
        <v>46</v>
      </c>
      <c r="C26" s="2">
        <v>1963</v>
      </c>
      <c r="D26" s="4"/>
      <c r="E26" s="2" t="s">
        <v>47</v>
      </c>
      <c r="F26" s="11"/>
      <c r="G26" s="11"/>
    </row>
    <row r="27" spans="1:7" ht="12.75">
      <c r="A27" s="1">
        <v>21</v>
      </c>
      <c r="B27" s="2" t="s">
        <v>48</v>
      </c>
      <c r="C27" s="2">
        <v>1990</v>
      </c>
      <c r="D27" s="4"/>
      <c r="E27" s="2" t="s">
        <v>13</v>
      </c>
      <c r="F27" s="11"/>
      <c r="G27" s="11"/>
    </row>
    <row r="28" spans="1:7" ht="12.75">
      <c r="A28" s="1">
        <v>22</v>
      </c>
      <c r="B28" s="2" t="s">
        <v>49</v>
      </c>
      <c r="C28" s="2">
        <v>1967</v>
      </c>
      <c r="D28" s="3">
        <v>2</v>
      </c>
      <c r="E28" s="2" t="s">
        <v>31</v>
      </c>
      <c r="F28" s="11"/>
      <c r="G28" s="11"/>
    </row>
    <row r="29" spans="1:7" ht="12.75">
      <c r="A29" s="1">
        <v>23</v>
      </c>
      <c r="B29" s="2" t="s">
        <v>50</v>
      </c>
      <c r="C29" s="2">
        <v>1989</v>
      </c>
      <c r="D29" s="4"/>
      <c r="E29" s="2" t="s">
        <v>13</v>
      </c>
      <c r="F29" s="11"/>
      <c r="G29" s="11"/>
    </row>
    <row r="30" spans="1:7" ht="12.75">
      <c r="A30" s="1">
        <v>24</v>
      </c>
      <c r="B30" s="2" t="s">
        <v>51</v>
      </c>
      <c r="C30" s="2">
        <v>1983</v>
      </c>
      <c r="D30" s="3">
        <v>2</v>
      </c>
      <c r="E30" s="2" t="s">
        <v>13</v>
      </c>
      <c r="F30" s="11"/>
      <c r="G30" s="11"/>
    </row>
    <row r="31" spans="1:7" ht="12.75">
      <c r="A31" s="1">
        <v>25</v>
      </c>
      <c r="B31" s="2" t="s">
        <v>52</v>
      </c>
      <c r="C31" s="2">
        <v>1973</v>
      </c>
      <c r="D31" s="4"/>
      <c r="E31" s="2" t="s">
        <v>13</v>
      </c>
      <c r="F31" s="11"/>
      <c r="G31" s="11"/>
    </row>
    <row r="32" spans="1:7" ht="12.75">
      <c r="A32" s="1">
        <v>26</v>
      </c>
      <c r="B32" s="2" t="s">
        <v>53</v>
      </c>
      <c r="C32" s="2">
        <v>1984</v>
      </c>
      <c r="D32" s="3">
        <v>1</v>
      </c>
      <c r="E32" s="2" t="s">
        <v>13</v>
      </c>
      <c r="F32" s="11"/>
      <c r="G32" s="11"/>
    </row>
    <row r="33" spans="1:7" ht="12.75">
      <c r="A33" s="1">
        <v>27</v>
      </c>
      <c r="B33" s="2" t="s">
        <v>54</v>
      </c>
      <c r="C33" s="5"/>
      <c r="D33" s="3">
        <v>1</v>
      </c>
      <c r="E33" s="2" t="s">
        <v>55</v>
      </c>
      <c r="F33" s="11"/>
      <c r="G33" s="11"/>
    </row>
    <row r="34" spans="1:7" ht="12.75">
      <c r="A34" s="1">
        <v>28</v>
      </c>
      <c r="B34" s="2" t="s">
        <v>56</v>
      </c>
      <c r="C34" s="2">
        <v>1990</v>
      </c>
      <c r="D34" s="4"/>
      <c r="E34" s="2" t="s">
        <v>13</v>
      </c>
      <c r="F34" s="11"/>
      <c r="G34" s="11"/>
    </row>
    <row r="35" spans="1:7" ht="12.75">
      <c r="A35" s="1">
        <v>29</v>
      </c>
      <c r="B35" s="2" t="s">
        <v>57</v>
      </c>
      <c r="C35" s="2">
        <v>1985</v>
      </c>
      <c r="D35" s="3" t="s">
        <v>23</v>
      </c>
      <c r="E35" s="5"/>
      <c r="F35" s="11"/>
      <c r="G35" s="11"/>
    </row>
    <row r="36" spans="1:7" ht="12.75">
      <c r="A36" s="1">
        <v>30</v>
      </c>
      <c r="B36" s="2" t="s">
        <v>58</v>
      </c>
      <c r="C36" s="2">
        <v>1985</v>
      </c>
      <c r="D36" s="3" t="s">
        <v>23</v>
      </c>
      <c r="E36" s="2" t="s">
        <v>59</v>
      </c>
      <c r="F36" s="11"/>
      <c r="G36" s="11"/>
    </row>
    <row r="37" spans="1:7" ht="12.75">
      <c r="A37" s="1">
        <v>31</v>
      </c>
      <c r="B37" s="2" t="s">
        <v>60</v>
      </c>
      <c r="C37" s="2">
        <v>1988</v>
      </c>
      <c r="D37" s="3" t="s">
        <v>23</v>
      </c>
      <c r="E37" s="2" t="s">
        <v>59</v>
      </c>
      <c r="F37" s="11"/>
      <c r="G37" s="11"/>
    </row>
    <row r="38" spans="1:7" ht="12.75">
      <c r="A38" s="1">
        <v>32</v>
      </c>
      <c r="B38" s="2" t="s">
        <v>61</v>
      </c>
      <c r="C38" s="2">
        <v>1989</v>
      </c>
      <c r="D38" s="3" t="s">
        <v>23</v>
      </c>
      <c r="E38" s="2" t="s">
        <v>59</v>
      </c>
      <c r="F38" s="11"/>
      <c r="G38" s="11"/>
    </row>
    <row r="39" spans="1:7" ht="12.75">
      <c r="A39" s="1">
        <v>33</v>
      </c>
      <c r="B39" s="2" t="s">
        <v>62</v>
      </c>
      <c r="C39" s="2">
        <v>1983</v>
      </c>
      <c r="D39" s="3">
        <v>2</v>
      </c>
      <c r="E39" s="2" t="s">
        <v>31</v>
      </c>
      <c r="F39" s="11"/>
      <c r="G39" s="11"/>
    </row>
    <row r="40" spans="1:7" ht="12.75">
      <c r="A40" s="1">
        <v>34</v>
      </c>
      <c r="B40" s="2" t="s">
        <v>63</v>
      </c>
      <c r="C40" s="5"/>
      <c r="D40" s="3" t="s">
        <v>44</v>
      </c>
      <c r="E40" s="2" t="s">
        <v>64</v>
      </c>
      <c r="F40" s="11"/>
      <c r="G40" s="11"/>
    </row>
    <row r="41" spans="1:7" ht="12.75">
      <c r="A41" s="1">
        <v>35</v>
      </c>
      <c r="B41" s="2" t="s">
        <v>65</v>
      </c>
      <c r="C41" s="2">
        <v>1977</v>
      </c>
      <c r="D41" s="3" t="s">
        <v>23</v>
      </c>
      <c r="E41" s="2" t="s">
        <v>59</v>
      </c>
      <c r="F41" s="11"/>
      <c r="G41" s="11"/>
    </row>
    <row r="42" spans="1:7" ht="12.75">
      <c r="A42" s="11"/>
      <c r="B42" s="11"/>
      <c r="C42" s="11"/>
      <c r="D42" s="11"/>
      <c r="E42" s="11"/>
      <c r="F42" s="11"/>
      <c r="G42" s="11"/>
    </row>
    <row r="43" spans="1:7" ht="12.75">
      <c r="A43" s="11"/>
      <c r="B43" s="11"/>
      <c r="C43" s="11"/>
      <c r="D43" s="11"/>
      <c r="E43" s="11"/>
      <c r="F43" s="11"/>
      <c r="G43" s="11"/>
    </row>
    <row r="44" spans="1:7" ht="12.75">
      <c r="A44" s="11"/>
      <c r="B44" s="11"/>
      <c r="C44" s="11"/>
      <c r="D44" s="11"/>
      <c r="E44" s="11"/>
      <c r="F44" s="11"/>
      <c r="G44" s="11"/>
    </row>
    <row r="45" spans="1:7" ht="12.75">
      <c r="A45" s="11"/>
      <c r="B45" s="11"/>
      <c r="C45" s="11"/>
      <c r="D45" s="11"/>
      <c r="E45" s="11"/>
      <c r="F45" s="11"/>
      <c r="G45" s="11"/>
    </row>
    <row r="46" spans="1:7" ht="12.75">
      <c r="A46" s="11"/>
      <c r="B46" s="11"/>
      <c r="C46" s="11"/>
      <c r="D46" s="11"/>
      <c r="E46" s="11"/>
      <c r="F46" s="11"/>
      <c r="G46" s="11"/>
    </row>
    <row r="47" spans="1:7" ht="12.75">
      <c r="A47" s="11"/>
      <c r="B47" s="11"/>
      <c r="C47" s="11"/>
      <c r="D47" s="11"/>
      <c r="E47" s="11"/>
      <c r="F47" s="11"/>
      <c r="G47" s="11"/>
    </row>
    <row r="48" spans="1:7" ht="12.75">
      <c r="A48" s="11"/>
      <c r="B48" s="11"/>
      <c r="C48" s="11"/>
      <c r="D48" s="11"/>
      <c r="E48" s="11"/>
      <c r="F48" s="11"/>
      <c r="G48" s="11"/>
    </row>
  </sheetData>
  <sheetProtection selectLockedCells="1" selectUnlockedCells="1"/>
  <printOptions/>
  <pageMargins left="0.19652777777777777" right="0.19652777777777777" top="0.19652777777777777" bottom="0.19652777777777777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R26"/>
  <sheetViews>
    <sheetView workbookViewId="0" topLeftCell="Z1">
      <selection activeCell="AR11" sqref="AR11"/>
    </sheetView>
  </sheetViews>
  <sheetFormatPr defaultColWidth="12.57421875" defaultRowHeight="12.75"/>
  <cols>
    <col min="1" max="1" width="3.57421875" style="0" customWidth="1"/>
    <col min="2" max="2" width="27.140625" style="0" customWidth="1"/>
    <col min="3" max="3" width="11.140625" style="0" customWidth="1"/>
    <col min="4" max="4" width="7.8515625" style="0" customWidth="1"/>
    <col min="5" max="5" width="20.8515625" style="0" customWidth="1"/>
    <col min="6" max="25" width="0" style="13" hidden="1" customWidth="1"/>
    <col min="26" max="29" width="2.57421875" style="13" customWidth="1"/>
    <col min="30" max="30" width="11.57421875" style="0" customWidth="1"/>
    <col min="31" max="31" width="9.140625" style="0" customWidth="1"/>
    <col min="32" max="32" width="8.140625" style="0" customWidth="1"/>
    <col min="33" max="33" width="9.8515625" style="0" customWidth="1"/>
    <col min="34" max="34" width="10.00390625" style="0" customWidth="1"/>
    <col min="35" max="35" width="9.8515625" style="0" customWidth="1"/>
    <col min="36" max="36" width="11.28125" style="0" customWidth="1"/>
    <col min="37" max="37" width="7.8515625" style="0" customWidth="1"/>
    <col min="38" max="38" width="6.7109375" style="0" customWidth="1"/>
    <col min="39" max="39" width="7.00390625" style="0" customWidth="1"/>
    <col min="40" max="40" width="13.421875" style="0" customWidth="1"/>
    <col min="41" max="41" width="13.421875" style="14" customWidth="1"/>
    <col min="42" max="42" width="11.57421875" style="0" customWidth="1"/>
    <col min="43" max="43" width="16.140625" style="0" customWidth="1"/>
    <col min="44" max="16384" width="11.57421875" style="0" customWidth="1"/>
  </cols>
  <sheetData>
    <row r="1" ht="12.75">
      <c r="B1" s="6" t="s">
        <v>76</v>
      </c>
    </row>
    <row r="2" spans="6:33" ht="12.75">
      <c r="F2" s="15">
        <v>1</v>
      </c>
      <c r="G2" s="15"/>
      <c r="H2" s="15">
        <v>2</v>
      </c>
      <c r="I2" s="15"/>
      <c r="J2" s="15">
        <v>3</v>
      </c>
      <c r="K2" s="15"/>
      <c r="L2" s="15">
        <v>4</v>
      </c>
      <c r="M2" s="15"/>
      <c r="N2" s="15">
        <v>5</v>
      </c>
      <c r="O2" s="15"/>
      <c r="P2" s="15">
        <v>6</v>
      </c>
      <c r="Q2" s="15"/>
      <c r="R2" s="15">
        <v>7</v>
      </c>
      <c r="S2" s="15"/>
      <c r="T2" s="15">
        <v>8</v>
      </c>
      <c r="U2" s="15"/>
      <c r="V2" s="15">
        <v>9</v>
      </c>
      <c r="W2" s="15"/>
      <c r="X2" s="15">
        <v>10</v>
      </c>
      <c r="Y2" s="15"/>
      <c r="Z2" s="15"/>
      <c r="AA2" s="15"/>
      <c r="AB2" s="15"/>
      <c r="AC2" s="15"/>
      <c r="AG2" t="s">
        <v>77</v>
      </c>
    </row>
    <row r="3" spans="1:44" ht="29.25" customHeight="1">
      <c r="A3" s="1" t="s">
        <v>0</v>
      </c>
      <c r="B3" s="2" t="s">
        <v>1</v>
      </c>
      <c r="C3" s="7" t="s">
        <v>2</v>
      </c>
      <c r="D3" s="3" t="s">
        <v>3</v>
      </c>
      <c r="E3" s="2" t="s">
        <v>4</v>
      </c>
      <c r="F3" s="16" t="s">
        <v>78</v>
      </c>
      <c r="G3" s="16" t="s">
        <v>79</v>
      </c>
      <c r="H3" s="16" t="s">
        <v>78</v>
      </c>
      <c r="I3" s="16" t="s">
        <v>79</v>
      </c>
      <c r="J3" s="16" t="s">
        <v>78</v>
      </c>
      <c r="K3" s="16" t="s">
        <v>79</v>
      </c>
      <c r="L3" s="16" t="s">
        <v>78</v>
      </c>
      <c r="M3" s="16" t="s">
        <v>79</v>
      </c>
      <c r="N3" s="16" t="s">
        <v>78</v>
      </c>
      <c r="O3" s="16" t="s">
        <v>79</v>
      </c>
      <c r="P3" s="16" t="s">
        <v>78</v>
      </c>
      <c r="Q3" s="16" t="s">
        <v>79</v>
      </c>
      <c r="R3" s="16" t="s">
        <v>78</v>
      </c>
      <c r="S3" s="16" t="s">
        <v>79</v>
      </c>
      <c r="T3" s="16" t="s">
        <v>78</v>
      </c>
      <c r="U3" s="16" t="s">
        <v>79</v>
      </c>
      <c r="V3" s="16" t="s">
        <v>78</v>
      </c>
      <c r="W3" s="16" t="s">
        <v>79</v>
      </c>
      <c r="X3" s="16" t="s">
        <v>78</v>
      </c>
      <c r="Y3" s="16" t="s">
        <v>79</v>
      </c>
      <c r="Z3" s="8" t="s">
        <v>79</v>
      </c>
      <c r="AA3" s="8" t="s">
        <v>80</v>
      </c>
      <c r="AB3" s="1" t="s">
        <v>78</v>
      </c>
      <c r="AC3" s="1" t="s">
        <v>80</v>
      </c>
      <c r="AD3" s="8" t="s">
        <v>81</v>
      </c>
      <c r="AE3" s="8" t="s">
        <v>82</v>
      </c>
      <c r="AF3" s="8" t="s">
        <v>83</v>
      </c>
      <c r="AG3" s="17" t="s">
        <v>84</v>
      </c>
      <c r="AH3" s="18" t="s">
        <v>85</v>
      </c>
      <c r="AI3" s="19" t="s">
        <v>86</v>
      </c>
      <c r="AJ3" s="17" t="s">
        <v>87</v>
      </c>
      <c r="AK3" s="18" t="s">
        <v>88</v>
      </c>
      <c r="AL3" s="18" t="s">
        <v>89</v>
      </c>
      <c r="AM3" s="19" t="s">
        <v>90</v>
      </c>
      <c r="AN3" s="20" t="s">
        <v>83</v>
      </c>
      <c r="AO3" s="21" t="s">
        <v>91</v>
      </c>
      <c r="AP3" s="11" t="s">
        <v>92</v>
      </c>
      <c r="AQ3" t="s">
        <v>93</v>
      </c>
      <c r="AR3" t="s">
        <v>94</v>
      </c>
    </row>
    <row r="4" spans="1:44" ht="12.75">
      <c r="A4" s="9">
        <v>1</v>
      </c>
      <c r="B4" s="9" t="s">
        <v>69</v>
      </c>
      <c r="C4" s="10">
        <v>1983</v>
      </c>
      <c r="D4" s="10">
        <v>2</v>
      </c>
      <c r="E4" s="9" t="s">
        <v>70</v>
      </c>
      <c r="F4" s="22">
        <v>3</v>
      </c>
      <c r="G4" s="22"/>
      <c r="H4" s="22"/>
      <c r="I4" s="22">
        <v>1</v>
      </c>
      <c r="J4" s="22">
        <v>1</v>
      </c>
      <c r="K4" s="22">
        <v>1</v>
      </c>
      <c r="L4" s="22">
        <v>2</v>
      </c>
      <c r="M4" s="22">
        <v>2</v>
      </c>
      <c r="N4" s="22">
        <v>1</v>
      </c>
      <c r="O4" s="22">
        <v>1</v>
      </c>
      <c r="P4" s="22">
        <v>1</v>
      </c>
      <c r="Q4" s="22"/>
      <c r="R4" s="22">
        <v>1</v>
      </c>
      <c r="S4" s="22">
        <v>1</v>
      </c>
      <c r="T4" s="22">
        <v>1</v>
      </c>
      <c r="U4" s="22">
        <v>1</v>
      </c>
      <c r="V4" s="22">
        <v>3</v>
      </c>
      <c r="W4" s="22"/>
      <c r="X4" s="22"/>
      <c r="Y4" s="22"/>
      <c r="Z4" s="1">
        <f>IF(G4&gt;0,1,0)+IF(I4&gt;0,1,0)+IF(K4&gt;0,1,0)+IF(M4&gt;0,1,0)+IF(O4&gt;0,1,0)+IF(Q4&gt;0,1,0)+IF(S4&gt;0,1,0)+IF(U4&gt;0,1,0)+IF(W4&gt;0,1,0)+IF(Y4&gt;0,1,0)</f>
        <v>6</v>
      </c>
      <c r="AA4" s="1">
        <f>G4+I4+K4+M4+O4+Q4+S4+U4+W4+Y4</f>
        <v>7</v>
      </c>
      <c r="AB4" s="1">
        <f>IF(F4&gt;0,1,0)+IF(H4&gt;0,1,0)+IF(J4&gt;0,1,0)+IF(L4&gt;0,1,0)+IF(N4&gt;0,1,0)+IF(P4&gt;0,1,0)+IF(R4&gt;0,1,0)+IF(T4&gt;0,1,0)+IF(V4&gt;0,1,0)+IF(X4&gt;0,1,0)</f>
        <v>8</v>
      </c>
      <c r="AC4" s="1">
        <f>F4+H4+J4+L4+N4+P4+R4+T4+V4+X4</f>
        <v>13</v>
      </c>
      <c r="AD4" s="11">
        <f>RANK(AE4,$AE$4:$AE$15)</f>
        <v>1</v>
      </c>
      <c r="AE4" s="23">
        <f>AJ4-AK4+AL4-AM4</f>
        <v>5.996301775147929</v>
      </c>
      <c r="AF4" s="21">
        <f>(10-AE4)*$AJ$25-$AJ$26</f>
        <v>0</v>
      </c>
      <c r="AG4" s="24">
        <f>AA4-Z4</f>
        <v>1</v>
      </c>
      <c r="AH4" s="25">
        <f>AB4-Z4</f>
        <v>2</v>
      </c>
      <c r="AI4" s="26">
        <f>AC4-AB4</f>
        <v>5</v>
      </c>
      <c r="AJ4" s="24">
        <f>Z4</f>
        <v>6</v>
      </c>
      <c r="AK4" s="27">
        <f>AG4*$AJ$19</f>
        <v>0.07692307692307693</v>
      </c>
      <c r="AL4" s="27">
        <f>AB4*$AJ$21</f>
        <v>0.07692307692307693</v>
      </c>
      <c r="AM4" s="23">
        <f>AI4*$AJ$23</f>
        <v>0.0036982248520710066</v>
      </c>
      <c r="AN4" s="20">
        <v>0</v>
      </c>
      <c r="AO4" s="21">
        <v>0.02525462962962963</v>
      </c>
      <c r="AP4" s="20">
        <f>AO4-AN4</f>
        <v>0.02525462962962963</v>
      </c>
      <c r="AQ4" s="28">
        <f>RANK(AO4,$AO$4:$AO$16,1)</f>
        <v>1</v>
      </c>
      <c r="AR4" s="28">
        <f>RANK(AP4,$AP$4:$AP$16,1)</f>
        <v>2</v>
      </c>
    </row>
    <row r="5" spans="1:42" ht="12.75">
      <c r="A5" s="9">
        <v>2</v>
      </c>
      <c r="B5" s="9" t="s">
        <v>7</v>
      </c>
      <c r="C5" s="10">
        <v>1990</v>
      </c>
      <c r="D5" s="10"/>
      <c r="E5" s="9" t="s">
        <v>8</v>
      </c>
      <c r="F5" s="22">
        <v>3</v>
      </c>
      <c r="G5" s="22"/>
      <c r="H5" s="22"/>
      <c r="I5" s="22">
        <v>1</v>
      </c>
      <c r="J5" s="22">
        <v>1</v>
      </c>
      <c r="K5" s="22">
        <v>1</v>
      </c>
      <c r="L5" s="22">
        <v>1</v>
      </c>
      <c r="M5" s="22">
        <v>1</v>
      </c>
      <c r="N5" s="22">
        <v>1</v>
      </c>
      <c r="O5" s="22">
        <v>3</v>
      </c>
      <c r="P5" s="22">
        <v>5</v>
      </c>
      <c r="Q5" s="22"/>
      <c r="R5" s="22">
        <v>1</v>
      </c>
      <c r="S5" s="22">
        <v>1</v>
      </c>
      <c r="T5" s="22">
        <v>1</v>
      </c>
      <c r="U5" s="22">
        <v>1</v>
      </c>
      <c r="V5" s="22">
        <v>4</v>
      </c>
      <c r="W5" s="22"/>
      <c r="X5" s="22"/>
      <c r="Y5" s="22"/>
      <c r="Z5" s="1">
        <f>IF(G5&gt;0,1,0)+IF(I5&gt;0,1,0)+IF(K5&gt;0,1,0)+IF(M5&gt;0,1,0)+IF(O5&gt;0,1,0)+IF(Q5&gt;0,1,0)+IF(S5&gt;0,1,0)+IF(U5&gt;0,1,0)+IF(W5&gt;0,1,0)+IF(Y5&gt;0,1,0)</f>
        <v>6</v>
      </c>
      <c r="AA5" s="1">
        <f>G5+I5+K5+M5+O5+Q5+S5+U5+W5+Y5</f>
        <v>8</v>
      </c>
      <c r="AB5" s="1">
        <f>IF(F5&gt;0,1,0)+IF(H5&gt;0,1,0)+IF(J5&gt;0,1,0)+IF(L5&gt;0,1,0)+IF(N5&gt;0,1,0)+IF(P5&gt;0,1,0)+IF(R5&gt;0,1,0)+IF(T5&gt;0,1,0)+IF(V5&gt;0,1,0)+IF(X5&gt;0,1,0)</f>
        <v>8</v>
      </c>
      <c r="AC5" s="1">
        <f>F5+H5+J5+L5+N5+P5+R5+T5+V5+X5</f>
        <v>17</v>
      </c>
      <c r="AD5" s="11">
        <f>RANK(AE5,$AE$4:$AE$15)</f>
        <v>2</v>
      </c>
      <c r="AE5" s="23">
        <f>AJ5-AK5+AL5-AM5</f>
        <v>5.916420118343194</v>
      </c>
      <c r="AF5" s="21">
        <f>(10-AE5)*$AJ$25-$AJ$26</f>
        <v>0.0001664201183431968</v>
      </c>
      <c r="AG5" s="24">
        <f>AA5-Z5</f>
        <v>2</v>
      </c>
      <c r="AH5" s="25">
        <f>AB5-Z5</f>
        <v>2</v>
      </c>
      <c r="AI5" s="26">
        <f>AC5-AB5</f>
        <v>9</v>
      </c>
      <c r="AJ5" s="24">
        <f>Z5</f>
        <v>6</v>
      </c>
      <c r="AK5" s="27">
        <f>AG5*$AJ$19</f>
        <v>0.15384615384615385</v>
      </c>
      <c r="AL5" s="27">
        <f>AB5*$AJ$21</f>
        <v>0.07692307692307693</v>
      </c>
      <c r="AM5" s="23">
        <f>AI5*$AJ$23</f>
        <v>0.006656804733727812</v>
      </c>
      <c r="AN5" s="20">
        <v>0.0001664201183431968</v>
      </c>
      <c r="AO5" s="21"/>
      <c r="AP5" s="20"/>
    </row>
    <row r="6" spans="1:44" ht="12.75">
      <c r="A6" s="9">
        <v>3</v>
      </c>
      <c r="B6" s="9" t="s">
        <v>9</v>
      </c>
      <c r="C6" s="10">
        <v>1980</v>
      </c>
      <c r="D6" s="10"/>
      <c r="E6" s="9" t="s">
        <v>8</v>
      </c>
      <c r="F6" s="22"/>
      <c r="G6" s="22"/>
      <c r="H6" s="22"/>
      <c r="I6" s="22">
        <v>1</v>
      </c>
      <c r="J6" s="22">
        <v>1</v>
      </c>
      <c r="K6" s="22">
        <v>4</v>
      </c>
      <c r="L6" s="22">
        <v>3</v>
      </c>
      <c r="M6" s="22">
        <v>3</v>
      </c>
      <c r="N6" s="22">
        <v>1</v>
      </c>
      <c r="O6" s="22">
        <v>3</v>
      </c>
      <c r="P6" s="22"/>
      <c r="Q6" s="22"/>
      <c r="R6" s="22">
        <v>1</v>
      </c>
      <c r="S6" s="22">
        <v>2</v>
      </c>
      <c r="T6" s="22">
        <v>3</v>
      </c>
      <c r="U6" s="22">
        <v>5</v>
      </c>
      <c r="V6" s="22">
        <v>2</v>
      </c>
      <c r="W6" s="22"/>
      <c r="X6" s="22"/>
      <c r="Y6" s="22"/>
      <c r="Z6" s="1">
        <f>IF(G6&gt;0,1,0)+IF(I6&gt;0,1,0)+IF(K6&gt;0,1,0)+IF(M6&gt;0,1,0)+IF(O6&gt;0,1,0)+IF(Q6&gt;0,1,0)+IF(S6&gt;0,1,0)+IF(U6&gt;0,1,0)+IF(W6&gt;0,1,0)+IF(Y6&gt;0,1,0)</f>
        <v>6</v>
      </c>
      <c r="AA6" s="1">
        <f>G6+I6+K6+M6+O6+Q6+S6+U6+W6+Y6</f>
        <v>18</v>
      </c>
      <c r="AB6" s="1">
        <f>IF(F6&gt;0,1,0)+IF(H6&gt;0,1,0)+IF(J6&gt;0,1,0)+IF(L6&gt;0,1,0)+IF(N6&gt;0,1,0)+IF(P6&gt;0,1,0)+IF(R6&gt;0,1,0)+IF(T6&gt;0,1,0)+IF(V6&gt;0,1,0)+IF(X6&gt;0,1,0)</f>
        <v>6</v>
      </c>
      <c r="AC6" s="1">
        <f>F6+H6+J6+L6+N6+P6+R6+T6+V6+X6</f>
        <v>11</v>
      </c>
      <c r="AD6" s="11">
        <f>RANK(AE6,$AE$4:$AE$15)</f>
        <v>3</v>
      </c>
      <c r="AE6" s="23">
        <f>AJ6-AK6+AL6-AM6</f>
        <v>5.130917159763313</v>
      </c>
      <c r="AF6" s="21">
        <f>(10-AE6)*$AJ$25-$AJ$26</f>
        <v>0.001802884615384616</v>
      </c>
      <c r="AG6" s="24">
        <f>AA6-Z6</f>
        <v>12</v>
      </c>
      <c r="AH6" s="25">
        <f>AB6-Z6</f>
        <v>0</v>
      </c>
      <c r="AI6" s="26">
        <f>AC6-AB6</f>
        <v>5</v>
      </c>
      <c r="AJ6" s="24">
        <f>Z6</f>
        <v>6</v>
      </c>
      <c r="AK6" s="27">
        <f>AG6*$AJ$19</f>
        <v>0.9230769230769231</v>
      </c>
      <c r="AL6" s="27">
        <f>AB6*$AJ$21</f>
        <v>0.057692307692307696</v>
      </c>
      <c r="AM6" s="23">
        <f>AI6*$AJ$23</f>
        <v>0.0036982248520710066</v>
      </c>
      <c r="AN6" s="20">
        <v>0.001802884615384616</v>
      </c>
      <c r="AO6" s="21">
        <v>0.030601851851851852</v>
      </c>
      <c r="AP6" s="20">
        <f>AO6-AN6</f>
        <v>0.028798967236467236</v>
      </c>
      <c r="AQ6" s="28">
        <f>RANK(AO6,$AO$4:$AO$16,1)</f>
        <v>2</v>
      </c>
      <c r="AR6" s="28">
        <f>RANK(AP6,$AP$4:$AP$16,1)</f>
        <v>4</v>
      </c>
    </row>
    <row r="7" spans="1:42" ht="12.75">
      <c r="A7" s="9">
        <v>4</v>
      </c>
      <c r="B7" s="9" t="s">
        <v>18</v>
      </c>
      <c r="C7" s="10">
        <v>1989</v>
      </c>
      <c r="D7" s="10" t="s">
        <v>19</v>
      </c>
      <c r="E7" s="9" t="s">
        <v>8</v>
      </c>
      <c r="F7" s="22">
        <v>1</v>
      </c>
      <c r="G7" s="22"/>
      <c r="H7" s="22"/>
      <c r="I7" s="22">
        <v>1</v>
      </c>
      <c r="J7" s="22">
        <v>1</v>
      </c>
      <c r="K7" s="22"/>
      <c r="L7" s="22">
        <v>3</v>
      </c>
      <c r="M7" s="22">
        <v>3</v>
      </c>
      <c r="N7" s="22">
        <v>1</v>
      </c>
      <c r="O7" s="22">
        <v>1</v>
      </c>
      <c r="P7" s="22">
        <v>5</v>
      </c>
      <c r="Q7" s="22"/>
      <c r="R7" s="22">
        <v>1</v>
      </c>
      <c r="S7" s="22">
        <v>1</v>
      </c>
      <c r="T7" s="22">
        <v>1</v>
      </c>
      <c r="U7" s="22">
        <v>1</v>
      </c>
      <c r="V7" s="22">
        <v>1</v>
      </c>
      <c r="W7" s="22"/>
      <c r="X7" s="22"/>
      <c r="Y7" s="22"/>
      <c r="Z7" s="1">
        <f>IF(G7&gt;0,1,0)+IF(I7&gt;0,1,0)+IF(K7&gt;0,1,0)+IF(M7&gt;0,1,0)+IF(O7&gt;0,1,0)+IF(Q7&gt;0,1,0)+IF(S7&gt;0,1,0)+IF(U7&gt;0,1,0)+IF(W7&gt;0,1,0)+IF(Y7&gt;0,1,0)</f>
        <v>5</v>
      </c>
      <c r="AA7" s="1">
        <f>G7+I7+K7+M7+O7+Q7+S7+U7+W7+Y7</f>
        <v>7</v>
      </c>
      <c r="AB7" s="1">
        <f>IF(F7&gt;0,1,0)+IF(H7&gt;0,1,0)+IF(J7&gt;0,1,0)+IF(L7&gt;0,1,0)+IF(N7&gt;0,1,0)+IF(P7&gt;0,1,0)+IF(R7&gt;0,1,0)+IF(T7&gt;0,1,0)+IF(V7&gt;0,1,0)+IF(X7&gt;0,1,0)</f>
        <v>8</v>
      </c>
      <c r="AC7" s="1">
        <f>F7+H7+J7+L7+N7+P7+R7+T7+V7+X7</f>
        <v>14</v>
      </c>
      <c r="AD7" s="11">
        <f>RANK(AE7,$AE$4:$AE$15)</f>
        <v>4</v>
      </c>
      <c r="AE7" s="23">
        <f>AJ7-AK7+AL7-AM7</f>
        <v>4.918639053254437</v>
      </c>
      <c r="AF7" s="21">
        <f>(10-AE7)*$AJ$25-$AJ$26</f>
        <v>0.002245130670611441</v>
      </c>
      <c r="AG7" s="24">
        <f>AA7-Z7</f>
        <v>2</v>
      </c>
      <c r="AH7" s="25">
        <f>AB7-Z7</f>
        <v>3</v>
      </c>
      <c r="AI7" s="26">
        <f>AC7-AB7</f>
        <v>6</v>
      </c>
      <c r="AJ7" s="24">
        <f>Z7</f>
        <v>5</v>
      </c>
      <c r="AK7" s="27">
        <f>AG7*$AJ$19</f>
        <v>0.15384615384615385</v>
      </c>
      <c r="AL7" s="27">
        <f>AB7*$AJ$21</f>
        <v>0.07692307692307693</v>
      </c>
      <c r="AM7" s="23">
        <f>AI7*$AJ$23</f>
        <v>0.004437869822485207</v>
      </c>
      <c r="AN7" s="20">
        <v>0.002245130670611441</v>
      </c>
      <c r="AO7" s="21"/>
      <c r="AP7" s="20"/>
    </row>
    <row r="8" spans="1:44" ht="12.75">
      <c r="A8" s="9">
        <v>5</v>
      </c>
      <c r="B8" s="9" t="s">
        <v>5</v>
      </c>
      <c r="C8" s="10">
        <v>1982</v>
      </c>
      <c r="D8" s="10"/>
      <c r="E8" s="9" t="s">
        <v>6</v>
      </c>
      <c r="F8" s="22">
        <v>2</v>
      </c>
      <c r="G8" s="22"/>
      <c r="H8" s="22"/>
      <c r="I8" s="22">
        <v>1</v>
      </c>
      <c r="J8" s="22">
        <v>1</v>
      </c>
      <c r="K8" s="22">
        <v>3</v>
      </c>
      <c r="L8" s="22"/>
      <c r="M8" s="22"/>
      <c r="N8" s="22">
        <v>2</v>
      </c>
      <c r="O8" s="22">
        <v>2</v>
      </c>
      <c r="P8" s="22">
        <v>3</v>
      </c>
      <c r="Q8" s="22"/>
      <c r="R8" s="22">
        <v>1</v>
      </c>
      <c r="S8" s="22">
        <v>2</v>
      </c>
      <c r="T8" s="22">
        <v>1</v>
      </c>
      <c r="U8" s="22">
        <v>1</v>
      </c>
      <c r="V8" s="22">
        <v>1</v>
      </c>
      <c r="W8" s="22"/>
      <c r="X8" s="22"/>
      <c r="Y8" s="22"/>
      <c r="Z8" s="1">
        <f>IF(G8&gt;0,1,0)+IF(I8&gt;0,1,0)+IF(K8&gt;0,1,0)+IF(M8&gt;0,1,0)+IF(O8&gt;0,1,0)+IF(Q8&gt;0,1,0)+IF(S8&gt;0,1,0)+IF(U8&gt;0,1,0)+IF(W8&gt;0,1,0)+IF(Y8&gt;0,1,0)</f>
        <v>5</v>
      </c>
      <c r="AA8" s="1">
        <f>G8+I8+K8+M8+O8+Q8+S8+U8+W8+Y8</f>
        <v>9</v>
      </c>
      <c r="AB8" s="1">
        <f>IF(F8&gt;0,1,0)+IF(H8&gt;0,1,0)+IF(J8&gt;0,1,0)+IF(L8&gt;0,1,0)+IF(N8&gt;0,1,0)+IF(P8&gt;0,1,0)+IF(R8&gt;0,1,0)+IF(T8&gt;0,1,0)+IF(V8&gt;0,1,0)+IF(X8&gt;0,1,0)</f>
        <v>7</v>
      </c>
      <c r="AC8" s="1">
        <f>F8+H8+J8+L8+N8+P8+R8+T8+V8+X8</f>
        <v>11</v>
      </c>
      <c r="AD8" s="11">
        <f>RANK(AE8,$AE$4:$AE$15)</f>
        <v>5</v>
      </c>
      <c r="AE8" s="23">
        <f>AJ8-AK8+AL8-AM8</f>
        <v>4.756656804733728</v>
      </c>
      <c r="AF8" s="21">
        <f>(10-AE8)*$AJ$25-$AJ$26</f>
        <v>0.002582593688362918</v>
      </c>
      <c r="AG8" s="24">
        <f>AA8-Z8</f>
        <v>4</v>
      </c>
      <c r="AH8" s="25">
        <f>AB8-Z8</f>
        <v>2</v>
      </c>
      <c r="AI8" s="26">
        <f>AC8-AB8</f>
        <v>4</v>
      </c>
      <c r="AJ8" s="24">
        <f>Z8</f>
        <v>5</v>
      </c>
      <c r="AK8" s="27">
        <f>AG8*$AJ$19</f>
        <v>0.3076923076923077</v>
      </c>
      <c r="AL8" s="27">
        <f>AB8*$AJ$21</f>
        <v>0.06730769230769232</v>
      </c>
      <c r="AM8" s="23">
        <f>AI8*$AJ$23</f>
        <v>0.002958579881656805</v>
      </c>
      <c r="AN8" s="20">
        <v>0.002582593688362918</v>
      </c>
      <c r="AO8" s="21">
        <v>0.03351851851851852</v>
      </c>
      <c r="AP8" s="20">
        <f>AO8-AN8</f>
        <v>0.0309359248301556</v>
      </c>
      <c r="AQ8" s="28">
        <f>RANK(AO8,$AO$4:$AO$16,1)</f>
        <v>5</v>
      </c>
      <c r="AR8" s="28">
        <f>RANK(AP8,$AP$4:$AP$16,1)</f>
        <v>6</v>
      </c>
    </row>
    <row r="9" spans="1:44" ht="12.75">
      <c r="A9" s="9">
        <v>6</v>
      </c>
      <c r="B9" s="9" t="s">
        <v>16</v>
      </c>
      <c r="C9" s="10">
        <v>1988</v>
      </c>
      <c r="D9" s="10">
        <v>2</v>
      </c>
      <c r="E9" s="9" t="s">
        <v>13</v>
      </c>
      <c r="F9" s="22">
        <v>4</v>
      </c>
      <c r="G9" s="22"/>
      <c r="H9" s="22"/>
      <c r="I9" s="22">
        <v>1</v>
      </c>
      <c r="J9" s="22"/>
      <c r="K9" s="22"/>
      <c r="L9" s="22"/>
      <c r="M9" s="22"/>
      <c r="N9" s="22">
        <v>1</v>
      </c>
      <c r="O9" s="22">
        <v>1</v>
      </c>
      <c r="P9" s="22">
        <v>9</v>
      </c>
      <c r="Q9" s="22"/>
      <c r="R9" s="22">
        <v>1</v>
      </c>
      <c r="S9" s="22">
        <v>1</v>
      </c>
      <c r="T9" s="22">
        <v>2</v>
      </c>
      <c r="U9" s="22">
        <v>4</v>
      </c>
      <c r="V9" s="22"/>
      <c r="W9" s="22"/>
      <c r="X9" s="22"/>
      <c r="Y9" s="22"/>
      <c r="Z9" s="1">
        <f>IF(G9&gt;0,1,0)+IF(I9&gt;0,1,0)+IF(K9&gt;0,1,0)+IF(M9&gt;0,1,0)+IF(O9&gt;0,1,0)+IF(Q9&gt;0,1,0)+IF(S9&gt;0,1,0)+IF(U9&gt;0,1,0)+IF(W9&gt;0,1,0)+IF(Y9&gt;0,1,0)</f>
        <v>4</v>
      </c>
      <c r="AA9" s="1">
        <f>G9+I9+K9+M9+O9+Q9+S9+U9+W9+Y9</f>
        <v>7</v>
      </c>
      <c r="AB9" s="1">
        <f>IF(F9&gt;0,1,0)+IF(H9&gt;0,1,0)+IF(J9&gt;0,1,0)+IF(L9&gt;0,1,0)+IF(N9&gt;0,1,0)+IF(P9&gt;0,1,0)+IF(R9&gt;0,1,0)+IF(T9&gt;0,1,0)+IF(V9&gt;0,1,0)+IF(X9&gt;0,1,0)</f>
        <v>5</v>
      </c>
      <c r="AC9" s="1">
        <f>F9+H9+J9+L9+N9+P9+R9+T9+V9+X9</f>
        <v>17</v>
      </c>
      <c r="AD9" s="11">
        <f>RANK(AE9,$AE$4:$AE$15)</f>
        <v>6</v>
      </c>
      <c r="AE9" s="23">
        <f>AJ9-AK9+AL9-AM9</f>
        <v>3.8084319526627217</v>
      </c>
      <c r="AF9" s="21">
        <f>(10-AE9)*$AJ$25-$AJ$26</f>
        <v>0.0045580621301775145</v>
      </c>
      <c r="AG9" s="24">
        <f>AA9-Z9</f>
        <v>3</v>
      </c>
      <c r="AH9" s="25">
        <f>AB9-Z9</f>
        <v>1</v>
      </c>
      <c r="AI9" s="26">
        <f>AC9-AB9</f>
        <v>12</v>
      </c>
      <c r="AJ9" s="24">
        <f>Z9</f>
        <v>4</v>
      </c>
      <c r="AK9" s="27">
        <f>AG9*$AJ$19</f>
        <v>0.23076923076923078</v>
      </c>
      <c r="AL9" s="27">
        <f>AB9*$AJ$21</f>
        <v>0.04807692307692308</v>
      </c>
      <c r="AM9" s="23">
        <f>AI9*$AJ$23</f>
        <v>0.008875739644970414</v>
      </c>
      <c r="AN9" s="20">
        <v>0.0045580621301775145</v>
      </c>
      <c r="AO9" s="21">
        <v>0.03221064814814815</v>
      </c>
      <c r="AP9" s="20">
        <f>AO9-AN9</f>
        <v>0.027652586017970632</v>
      </c>
      <c r="AQ9" s="28">
        <f>RANK(AO9,$AO$4:$AO$16,1)</f>
        <v>4</v>
      </c>
      <c r="AR9" s="28">
        <f>RANK(AP9,$AP$4:$AP$16,1)</f>
        <v>3</v>
      </c>
    </row>
    <row r="10" spans="1:42" ht="12.75">
      <c r="A10" s="9">
        <v>7</v>
      </c>
      <c r="B10" s="9" t="s">
        <v>71</v>
      </c>
      <c r="C10" s="10">
        <v>1985</v>
      </c>
      <c r="D10" s="10" t="s">
        <v>23</v>
      </c>
      <c r="E10" s="9" t="s">
        <v>6</v>
      </c>
      <c r="F10" s="22">
        <v>3</v>
      </c>
      <c r="G10" s="22"/>
      <c r="H10" s="22"/>
      <c r="I10" s="22">
        <v>2</v>
      </c>
      <c r="J10" s="22">
        <v>4</v>
      </c>
      <c r="K10" s="22"/>
      <c r="L10" s="22"/>
      <c r="M10" s="22"/>
      <c r="N10" s="22">
        <v>1</v>
      </c>
      <c r="O10" s="22">
        <v>3</v>
      </c>
      <c r="P10" s="22"/>
      <c r="Q10" s="22"/>
      <c r="R10" s="22">
        <v>1</v>
      </c>
      <c r="S10" s="22">
        <v>1</v>
      </c>
      <c r="T10" s="22">
        <v>1</v>
      </c>
      <c r="U10" s="22">
        <v>3</v>
      </c>
      <c r="V10" s="22">
        <v>2</v>
      </c>
      <c r="W10" s="22"/>
      <c r="X10" s="22"/>
      <c r="Y10" s="22"/>
      <c r="Z10" s="1">
        <f>IF(G10&gt;0,1,0)+IF(I10&gt;0,1,0)+IF(K10&gt;0,1,0)+IF(M10&gt;0,1,0)+IF(O10&gt;0,1,0)+IF(Q10&gt;0,1,0)+IF(S10&gt;0,1,0)+IF(U10&gt;0,1,0)+IF(W10&gt;0,1,0)+IF(Y10&gt;0,1,0)</f>
        <v>4</v>
      </c>
      <c r="AA10" s="1">
        <f>G10+I10+K10+M10+O10+Q10+S10+U10+W10+Y10</f>
        <v>9</v>
      </c>
      <c r="AB10" s="1">
        <f>IF(F10&gt;0,1,0)+IF(H10&gt;0,1,0)+IF(J10&gt;0,1,0)+IF(L10&gt;0,1,0)+IF(N10&gt;0,1,0)+IF(P10&gt;0,1,0)+IF(R10&gt;0,1,0)+IF(T10&gt;0,1,0)+IF(V10&gt;0,1,0)+IF(X10&gt;0,1,0)</f>
        <v>6</v>
      </c>
      <c r="AC10" s="1">
        <f>F10+H10+J10+L10+N10+P10+R10+T10+V10+X10</f>
        <v>12</v>
      </c>
      <c r="AD10" s="11">
        <f>RANK(AE10,$AE$4:$AE$15)</f>
        <v>7</v>
      </c>
      <c r="AE10" s="23">
        <f>AJ10-AK10+AL10-AM10</f>
        <v>3.6686390532544375</v>
      </c>
      <c r="AF10" s="21">
        <f>(10-AE10)*$AJ$25-$AJ$26</f>
        <v>0.004849297337278105</v>
      </c>
      <c r="AG10" s="24">
        <f>AA10-Z10</f>
        <v>5</v>
      </c>
      <c r="AH10" s="25">
        <f>AB10-Z10</f>
        <v>2</v>
      </c>
      <c r="AI10" s="26">
        <f>AC10-AB10</f>
        <v>6</v>
      </c>
      <c r="AJ10" s="24">
        <f>Z10</f>
        <v>4</v>
      </c>
      <c r="AK10" s="27">
        <f>AG10*$AJ$19</f>
        <v>0.38461538461538464</v>
      </c>
      <c r="AL10" s="27">
        <f>AB10*$AJ$21</f>
        <v>0.057692307692307696</v>
      </c>
      <c r="AM10" s="23">
        <f>AI10*$AJ$23</f>
        <v>0.004437869822485207</v>
      </c>
      <c r="AN10" s="20">
        <v>0.004849297337278105</v>
      </c>
      <c r="AO10" s="21"/>
      <c r="AP10" s="20"/>
    </row>
    <row r="11" spans="1:44" ht="12.75">
      <c r="A11" s="9">
        <v>8</v>
      </c>
      <c r="B11" s="9" t="s">
        <v>10</v>
      </c>
      <c r="C11" s="10">
        <v>1988</v>
      </c>
      <c r="D11" s="10"/>
      <c r="E11" s="9" t="s">
        <v>11</v>
      </c>
      <c r="F11" s="22"/>
      <c r="G11" s="22"/>
      <c r="H11" s="22"/>
      <c r="I11" s="22">
        <v>1</v>
      </c>
      <c r="J11" s="22">
        <v>5</v>
      </c>
      <c r="K11" s="22"/>
      <c r="L11" s="22"/>
      <c r="M11" s="22"/>
      <c r="N11" s="22">
        <v>1</v>
      </c>
      <c r="O11" s="22">
        <v>2</v>
      </c>
      <c r="P11" s="22"/>
      <c r="Q11" s="22"/>
      <c r="R11" s="22">
        <v>1</v>
      </c>
      <c r="S11" s="22">
        <v>2</v>
      </c>
      <c r="T11" s="22">
        <v>4</v>
      </c>
      <c r="U11" s="22"/>
      <c r="V11" s="22"/>
      <c r="W11" s="22"/>
      <c r="X11" s="22"/>
      <c r="Y11" s="22"/>
      <c r="Z11" s="1">
        <f>IF(G11&gt;0,1,0)+IF(I11&gt;0,1,0)+IF(K11&gt;0,1,0)+IF(M11&gt;0,1,0)+IF(O11&gt;0,1,0)+IF(Q11&gt;0,1,0)+IF(S11&gt;0,1,0)+IF(U11&gt;0,1,0)+IF(W11&gt;0,1,0)+IF(Y11&gt;0,1,0)</f>
        <v>3</v>
      </c>
      <c r="AA11" s="1">
        <f>G11+I11+K11+M11+O11+Q11+S11+U11+W11+Y11</f>
        <v>5</v>
      </c>
      <c r="AB11" s="1">
        <f>IF(F11&gt;0,1,0)+IF(H11&gt;0,1,0)+IF(J11&gt;0,1,0)+IF(L11&gt;0,1,0)+IF(N11&gt;0,1,0)+IF(P11&gt;0,1,0)+IF(R11&gt;0,1,0)+IF(T11&gt;0,1,0)+IF(V11&gt;0,1,0)+IF(X11&gt;0,1,0)</f>
        <v>4</v>
      </c>
      <c r="AC11" s="1">
        <f>F11+H11+J11+L11+N11+P11+R11+T11+V11+X11</f>
        <v>11</v>
      </c>
      <c r="AD11" s="11">
        <f>RANK(AE11,$AE$4:$AE$15)</f>
        <v>8</v>
      </c>
      <c r="AE11" s="23">
        <f>AJ11-AK11+AL11-AM11</f>
        <v>2.879437869822485</v>
      </c>
      <c r="AF11" s="21">
        <f>(10-AE11)*$AJ$25-$AJ$26</f>
        <v>0.006493466469428007</v>
      </c>
      <c r="AG11" s="24">
        <f>AA11-Z11</f>
        <v>2</v>
      </c>
      <c r="AH11" s="25">
        <f>AB11-Z11</f>
        <v>1</v>
      </c>
      <c r="AI11" s="26">
        <f>AC11-AB11</f>
        <v>7</v>
      </c>
      <c r="AJ11" s="24">
        <f>Z11</f>
        <v>3</v>
      </c>
      <c r="AK11" s="27">
        <f>AG11*$AJ$19</f>
        <v>0.15384615384615385</v>
      </c>
      <c r="AL11" s="27">
        <f>AB11*$AJ$21</f>
        <v>0.038461538461538464</v>
      </c>
      <c r="AM11" s="23">
        <f>AI11*$AJ$23</f>
        <v>0.005177514792899409</v>
      </c>
      <c r="AN11" s="20">
        <v>0.006493466469428007</v>
      </c>
      <c r="AO11" s="21">
        <v>0.030636574074074073</v>
      </c>
      <c r="AP11" s="20">
        <f>AO11-AN11</f>
        <v>0.024143107604646066</v>
      </c>
      <c r="AQ11" s="28">
        <f>RANK(AO11,$AO$4:$AO$16,1)</f>
        <v>3</v>
      </c>
      <c r="AR11" s="28">
        <f>RANK(AP11,$AP$4:$AP$16,1)</f>
        <v>1</v>
      </c>
    </row>
    <row r="12" spans="1:44" ht="12.75">
      <c r="A12" s="9">
        <v>9</v>
      </c>
      <c r="B12" s="9" t="s">
        <v>14</v>
      </c>
      <c r="C12" s="10">
        <v>1984</v>
      </c>
      <c r="D12" s="10"/>
      <c r="E12" s="9" t="s">
        <v>13</v>
      </c>
      <c r="F12" s="22"/>
      <c r="G12" s="22"/>
      <c r="H12" s="22"/>
      <c r="I12" s="22">
        <v>1</v>
      </c>
      <c r="J12" s="22"/>
      <c r="K12" s="22"/>
      <c r="L12" s="22"/>
      <c r="M12" s="22"/>
      <c r="N12" s="22">
        <v>1</v>
      </c>
      <c r="O12" s="22">
        <v>1</v>
      </c>
      <c r="P12" s="22"/>
      <c r="Q12" s="22"/>
      <c r="R12" s="22">
        <v>5</v>
      </c>
      <c r="S12" s="22"/>
      <c r="T12" s="22">
        <v>3</v>
      </c>
      <c r="U12" s="22">
        <v>3</v>
      </c>
      <c r="V12" s="22"/>
      <c r="W12" s="22"/>
      <c r="X12" s="22"/>
      <c r="Y12" s="22"/>
      <c r="Z12" s="1">
        <f>IF(G12&gt;0,1,0)+IF(I12&gt;0,1,0)+IF(K12&gt;0,1,0)+IF(M12&gt;0,1,0)+IF(O12&gt;0,1,0)+IF(Q12&gt;0,1,0)+IF(S12&gt;0,1,0)+IF(U12&gt;0,1,0)+IF(W12&gt;0,1,0)+IF(Y12&gt;0,1,0)</f>
        <v>3</v>
      </c>
      <c r="AA12" s="1">
        <f>G12+I12+K12+M12+O12+Q12+S12+U12+W12+Y12</f>
        <v>5</v>
      </c>
      <c r="AB12" s="1">
        <f>IF(F12&gt;0,1,0)+IF(H12&gt;0,1,0)+IF(J12&gt;0,1,0)+IF(L12&gt;0,1,0)+IF(N12&gt;0,1,0)+IF(P12&gt;0,1,0)+IF(R12&gt;0,1,0)+IF(T12&gt;0,1,0)+IF(V12&gt;0,1,0)+IF(X12&gt;0,1,0)</f>
        <v>3</v>
      </c>
      <c r="AC12" s="1">
        <f>F12+H12+J12+L12+N12+P12+R12+T12+V12+X12</f>
        <v>9</v>
      </c>
      <c r="AD12" s="11">
        <f>RANK(AE12,$AE$4:$AE$15)</f>
        <v>9</v>
      </c>
      <c r="AE12" s="23">
        <f>AJ12-AK12+AL12-AM12</f>
        <v>2.8705621301775146</v>
      </c>
      <c r="AF12" s="21">
        <f>(10-AE12)*$AJ$25-$AJ$26</f>
        <v>0.006511957593688363</v>
      </c>
      <c r="AG12" s="24">
        <f>AA12-Z12</f>
        <v>2</v>
      </c>
      <c r="AH12" s="25">
        <f>AB12-Z12</f>
        <v>0</v>
      </c>
      <c r="AI12" s="26">
        <f>AC12-AB12</f>
        <v>6</v>
      </c>
      <c r="AJ12" s="24">
        <f>Z12</f>
        <v>3</v>
      </c>
      <c r="AK12" s="27">
        <f>AG12*$AJ$19</f>
        <v>0.15384615384615385</v>
      </c>
      <c r="AL12" s="27">
        <f>AB12*$AJ$21</f>
        <v>0.028846153846153848</v>
      </c>
      <c r="AM12" s="23">
        <f>AI12*$AJ$23</f>
        <v>0.004437869822485207</v>
      </c>
      <c r="AN12" s="20">
        <v>0.006511957593688363</v>
      </c>
      <c r="AO12" s="21">
        <v>0.03855324074074074</v>
      </c>
      <c r="AP12" s="20">
        <f>AO12-AN12</f>
        <v>0.03204128314705238</v>
      </c>
      <c r="AQ12" s="28">
        <f>RANK(AO12,$AO$4:$AO$16,1)</f>
        <v>7</v>
      </c>
      <c r="AR12" s="28">
        <f>RANK(AP12,$AP$4:$AP$16,1)</f>
        <v>7</v>
      </c>
    </row>
    <row r="13" spans="1:44" ht="12.75">
      <c r="A13" s="9">
        <v>10</v>
      </c>
      <c r="B13" s="9" t="s">
        <v>17</v>
      </c>
      <c r="C13" s="10">
        <v>1980</v>
      </c>
      <c r="D13" s="10">
        <v>2</v>
      </c>
      <c r="E13" s="9" t="s">
        <v>13</v>
      </c>
      <c r="F13" s="22"/>
      <c r="G13" s="22"/>
      <c r="H13" s="22"/>
      <c r="I13" s="22">
        <v>1</v>
      </c>
      <c r="J13" s="22">
        <v>3</v>
      </c>
      <c r="K13" s="22"/>
      <c r="L13" s="22"/>
      <c r="M13" s="22"/>
      <c r="N13" s="22">
        <v>1</v>
      </c>
      <c r="O13" s="22">
        <v>3</v>
      </c>
      <c r="P13" s="22"/>
      <c r="Q13" s="22"/>
      <c r="R13" s="22">
        <v>1</v>
      </c>
      <c r="S13" s="22">
        <v>2</v>
      </c>
      <c r="T13" s="22">
        <v>3</v>
      </c>
      <c r="U13" s="22"/>
      <c r="V13" s="22"/>
      <c r="W13" s="22"/>
      <c r="X13" s="22"/>
      <c r="Y13" s="22"/>
      <c r="Z13" s="1">
        <f>IF(G13&gt;0,1,0)+IF(I13&gt;0,1,0)+IF(K13&gt;0,1,0)+IF(M13&gt;0,1,0)+IF(O13&gt;0,1,0)+IF(Q13&gt;0,1,0)+IF(S13&gt;0,1,0)+IF(U13&gt;0,1,0)+IF(W13&gt;0,1,0)+IF(Y13&gt;0,1,0)</f>
        <v>3</v>
      </c>
      <c r="AA13" s="1">
        <f>G13+I13+K13+M13+O13+Q13+S13+U13+W13+Y13</f>
        <v>6</v>
      </c>
      <c r="AB13" s="1">
        <f>IF(F13&gt;0,1,0)+IF(H13&gt;0,1,0)+IF(J13&gt;0,1,0)+IF(L13&gt;0,1,0)+IF(N13&gt;0,1,0)+IF(P13&gt;0,1,0)+IF(R13&gt;0,1,0)+IF(T13&gt;0,1,0)+IF(V13&gt;0,1,0)+IF(X13&gt;0,1,0)</f>
        <v>4</v>
      </c>
      <c r="AC13" s="1">
        <f>F13+H13+J13+L13+N13+P13+R13+T13+V13+X13</f>
        <v>8</v>
      </c>
      <c r="AD13" s="11">
        <f>RANK(AE13,$AE$4:$AE$15)</f>
        <v>10</v>
      </c>
      <c r="AE13" s="23">
        <f>AJ13-AK13+AL13-AM13</f>
        <v>2.8047337278106506</v>
      </c>
      <c r="AF13" s="21">
        <f>(10-AE13)*$AJ$25-$AJ$26</f>
        <v>0.0066491000986193295</v>
      </c>
      <c r="AG13" s="24">
        <f>AA13-Z13</f>
        <v>3</v>
      </c>
      <c r="AH13" s="25">
        <f>AB13-Z13</f>
        <v>1</v>
      </c>
      <c r="AI13" s="26">
        <f>AC13-AB13</f>
        <v>4</v>
      </c>
      <c r="AJ13" s="24">
        <f>Z13</f>
        <v>3</v>
      </c>
      <c r="AK13" s="27">
        <f>AG13*$AJ$19</f>
        <v>0.23076923076923078</v>
      </c>
      <c r="AL13" s="27">
        <f>AB13*$AJ$21</f>
        <v>0.038461538461538464</v>
      </c>
      <c r="AM13" s="23">
        <f>AI13*$AJ$23</f>
        <v>0.002958579881656805</v>
      </c>
      <c r="AN13" s="20">
        <v>0.0066491000986193295</v>
      </c>
      <c r="AO13" s="21">
        <v>0.03699074074074074</v>
      </c>
      <c r="AP13" s="20">
        <f>AO13-AN13</f>
        <v>0.03034164064212141</v>
      </c>
      <c r="AQ13" s="28">
        <f>RANK(AO13,$AO$4:$AO$16,1)</f>
        <v>6</v>
      </c>
      <c r="AR13" s="28">
        <f>RANK(AP13,$AP$4:$AP$16,1)</f>
        <v>5</v>
      </c>
    </row>
    <row r="14" spans="1:44" ht="12.75">
      <c r="A14" s="9">
        <v>11</v>
      </c>
      <c r="B14" s="9" t="s">
        <v>12</v>
      </c>
      <c r="C14" s="10">
        <v>1992</v>
      </c>
      <c r="D14" s="10"/>
      <c r="E14" s="9" t="s">
        <v>13</v>
      </c>
      <c r="F14" s="22"/>
      <c r="G14" s="22"/>
      <c r="H14" s="22"/>
      <c r="I14" s="22">
        <v>1</v>
      </c>
      <c r="J14" s="22"/>
      <c r="K14" s="22"/>
      <c r="L14" s="22"/>
      <c r="M14" s="22"/>
      <c r="N14" s="22">
        <v>1</v>
      </c>
      <c r="O14" s="22">
        <v>5</v>
      </c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1">
        <f>IF(G14&gt;0,1,0)+IF(I14&gt;0,1,0)+IF(K14&gt;0,1,0)+IF(M14&gt;0,1,0)+IF(O14&gt;0,1,0)+IF(Q14&gt;0,1,0)+IF(S14&gt;0,1,0)+IF(U14&gt;0,1,0)+IF(W14&gt;0,1,0)+IF(Y14&gt;0,1,0)</f>
        <v>2</v>
      </c>
      <c r="AA14" s="1">
        <f>G14+I14+K14+M14+O14+Q14+S14+U14+W14+Y14</f>
        <v>6</v>
      </c>
      <c r="AB14" s="1">
        <f>IF(F14&gt;0,1,0)+IF(H14&gt;0,1,0)+IF(J14&gt;0,1,0)+IF(L14&gt;0,1,0)+IF(N14&gt;0,1,0)+IF(P14&gt;0,1,0)+IF(R14&gt;0,1,0)+IF(T14&gt;0,1,0)+IF(V14&gt;0,1,0)+IF(X14&gt;0,1,0)</f>
        <v>1</v>
      </c>
      <c r="AC14" s="1">
        <f>F14+H14+J14+L14+N14+P14+R14+T14+V14+X14</f>
        <v>1</v>
      </c>
      <c r="AD14" s="11">
        <f>RANK(AE14,$AE$4:$AE$15)</f>
        <v>11</v>
      </c>
      <c r="AE14" s="23">
        <f>AJ14-AK14+AL14-AM14</f>
        <v>1.7019230769230769</v>
      </c>
      <c r="AF14" s="21">
        <f>(10-AE14)*$AJ$25-$AJ$26</f>
        <v>0.008946622287968442</v>
      </c>
      <c r="AG14" s="24">
        <f>AA14-Z14</f>
        <v>4</v>
      </c>
      <c r="AH14" s="25">
        <f>AB14-Z14</f>
        <v>-1</v>
      </c>
      <c r="AI14" s="26">
        <f>AC14-AB14</f>
        <v>0</v>
      </c>
      <c r="AJ14" s="24">
        <f>Z14</f>
        <v>2</v>
      </c>
      <c r="AK14" s="27">
        <f>AG14*$AJ$19</f>
        <v>0.3076923076923077</v>
      </c>
      <c r="AL14" s="27">
        <f>AB14*$AJ$21</f>
        <v>0.009615384615384616</v>
      </c>
      <c r="AM14" s="23">
        <f>AI14*$AJ$23</f>
        <v>0</v>
      </c>
      <c r="AN14" s="20">
        <v>0.008946622287968442</v>
      </c>
      <c r="AO14" s="21">
        <v>0.0496412037037037</v>
      </c>
      <c r="AP14" s="20">
        <f>AO14-AN14</f>
        <v>0.04069458141573526</v>
      </c>
      <c r="AQ14" s="28">
        <f>RANK(AO14,$AO$4:$AO$16,1)</f>
        <v>9</v>
      </c>
      <c r="AR14" s="28">
        <f>RANK(AP14,$AP$4:$AP$16,1)</f>
        <v>9</v>
      </c>
    </row>
    <row r="15" spans="1:44" ht="12.75">
      <c r="A15" s="9">
        <v>12</v>
      </c>
      <c r="B15" s="9" t="s">
        <v>15</v>
      </c>
      <c r="C15" s="10">
        <v>1985</v>
      </c>
      <c r="D15" s="10">
        <v>3</v>
      </c>
      <c r="E15" s="9" t="s">
        <v>13</v>
      </c>
      <c r="F15" s="22"/>
      <c r="G15" s="22"/>
      <c r="H15" s="22"/>
      <c r="I15" s="22">
        <v>1</v>
      </c>
      <c r="J15" s="22"/>
      <c r="K15" s="22"/>
      <c r="L15" s="22"/>
      <c r="M15" s="22"/>
      <c r="N15" s="22">
        <v>1</v>
      </c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1">
        <f>IF(G15&gt;0,1,0)+IF(I15&gt;0,1,0)+IF(K15&gt;0,1,0)+IF(M15&gt;0,1,0)+IF(O15&gt;0,1,0)+IF(Q15&gt;0,1,0)+IF(S15&gt;0,1,0)+IF(U15&gt;0,1,0)+IF(W15&gt;0,1,0)+IF(Y15&gt;0,1,0)</f>
        <v>1</v>
      </c>
      <c r="AA15" s="1">
        <f>G15+I15+K15+M15+O15+Q15+S15+U15+W15+Y15</f>
        <v>1</v>
      </c>
      <c r="AB15" s="1">
        <f>IF(F15&gt;0,1,0)+IF(H15&gt;0,1,0)+IF(J15&gt;0,1,0)+IF(L15&gt;0,1,0)+IF(N15&gt;0,1,0)+IF(P15&gt;0,1,0)+IF(R15&gt;0,1,0)+IF(T15&gt;0,1,0)+IF(V15&gt;0,1,0)+IF(X15&gt;0,1,0)</f>
        <v>1</v>
      </c>
      <c r="AC15" s="1">
        <f>F15+H15+J15+L15+N15+P15+R15+T15+V15+X15</f>
        <v>1</v>
      </c>
      <c r="AD15" s="11">
        <f>RANK(AE15,$AE$4:$AE$15)</f>
        <v>12</v>
      </c>
      <c r="AE15" s="23">
        <f>AJ15-AK15+AL15-AM15</f>
        <v>1.0096153846153846</v>
      </c>
      <c r="AF15" s="21">
        <f>(10-AE15)*$AJ$25-$AJ$26</f>
        <v>0.010388929980276133</v>
      </c>
      <c r="AG15" s="24">
        <f>AA15-Z15</f>
        <v>0</v>
      </c>
      <c r="AH15" s="25">
        <f>AB15-Z15</f>
        <v>0</v>
      </c>
      <c r="AI15" s="26">
        <f>AC15-AB15</f>
        <v>0</v>
      </c>
      <c r="AJ15" s="24">
        <f>Z15</f>
        <v>1</v>
      </c>
      <c r="AK15" s="27">
        <f>AG15*$AJ$19</f>
        <v>0</v>
      </c>
      <c r="AL15" s="27">
        <f>AB15*$AJ$21</f>
        <v>0.009615384615384616</v>
      </c>
      <c r="AM15" s="23">
        <f>AI15*$AJ$23</f>
        <v>0</v>
      </c>
      <c r="AN15" s="20">
        <v>0.010388929980276133</v>
      </c>
      <c r="AO15" s="21">
        <v>0.047893518518518516</v>
      </c>
      <c r="AP15" s="20">
        <f>AO15-AN15</f>
        <v>0.03750458853824239</v>
      </c>
      <c r="AQ15" s="28">
        <f>RANK(AO15,$AO$4:$AO$16,1)</f>
        <v>8</v>
      </c>
      <c r="AR15" s="28">
        <f>RANK(AP15,$AP$4:$AP$16,1)</f>
        <v>8</v>
      </c>
    </row>
    <row r="16" spans="1:42" ht="12.75">
      <c r="A16" s="9">
        <v>13</v>
      </c>
      <c r="B16" s="9" t="s">
        <v>72</v>
      </c>
      <c r="C16" s="10">
        <v>1984</v>
      </c>
      <c r="D16" s="10" t="s">
        <v>23</v>
      </c>
      <c r="E16" s="9" t="s">
        <v>73</v>
      </c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1"/>
      <c r="AA16" s="1"/>
      <c r="AB16" s="1"/>
      <c r="AC16" s="1"/>
      <c r="AD16" s="11"/>
      <c r="AE16" s="26"/>
      <c r="AF16" s="21"/>
      <c r="AG16" s="24"/>
      <c r="AH16" s="25"/>
      <c r="AI16" s="26"/>
      <c r="AJ16" s="24"/>
      <c r="AK16" s="27"/>
      <c r="AL16" s="27"/>
      <c r="AM16" s="23"/>
      <c r="AN16" s="20"/>
      <c r="AO16" s="21"/>
      <c r="AP16" s="20"/>
    </row>
    <row r="18" spans="34:36" ht="12.75">
      <c r="AH18" t="s">
        <v>95</v>
      </c>
      <c r="AJ18" s="28">
        <f>MAX(AG4:AG15)</f>
        <v>12</v>
      </c>
    </row>
    <row r="19" spans="34:36" ht="12.75">
      <c r="AH19" t="s">
        <v>96</v>
      </c>
      <c r="AJ19" s="28">
        <f>1/(1+AJ18)</f>
        <v>0.07692307692307693</v>
      </c>
    </row>
    <row r="20" spans="34:36" ht="12.75">
      <c r="AH20" t="s">
        <v>97</v>
      </c>
      <c r="AJ20" s="28">
        <f>MAX(AB4:AB15)</f>
        <v>8</v>
      </c>
    </row>
    <row r="21" spans="34:36" ht="12.75">
      <c r="AH21" t="s">
        <v>98</v>
      </c>
      <c r="AJ21" s="28">
        <f>IF(AJ20=0,0,AJ19/AJ20)</f>
        <v>0.009615384615384616</v>
      </c>
    </row>
    <row r="22" spans="34:36" ht="12.75">
      <c r="AH22" t="s">
        <v>99</v>
      </c>
      <c r="AJ22" s="28">
        <f>MAX(AI4:AI15)</f>
        <v>12</v>
      </c>
    </row>
    <row r="23" spans="34:36" ht="12.75">
      <c r="AH23" t="s">
        <v>90</v>
      </c>
      <c r="AJ23" s="28">
        <f>AJ21/(1+AJ22)</f>
        <v>0.0007396449704142013</v>
      </c>
    </row>
    <row r="24" spans="34:36" ht="12.75">
      <c r="AH24" t="s">
        <v>100</v>
      </c>
      <c r="AJ24" s="14">
        <v>0.020833333333333332</v>
      </c>
    </row>
    <row r="25" spans="34:36" ht="12.75">
      <c r="AH25" t="s">
        <v>101</v>
      </c>
      <c r="AJ25" s="28">
        <f>AJ24/10</f>
        <v>0.0020833333333333333</v>
      </c>
    </row>
    <row r="26" spans="34:36" ht="12.75">
      <c r="AH26" t="s">
        <v>102</v>
      </c>
      <c r="AJ26" s="14">
        <f>(10-AE4)*AJ25</f>
        <v>0.008341037968441815</v>
      </c>
    </row>
  </sheetData>
  <sheetProtection selectLockedCells="1" selectUnlockedCells="1"/>
  <printOptions/>
  <pageMargins left="0.19652777777777777" right="0.19652777777777777" top="0.19652777777777777" bottom="0.19652777777777777" header="0.5118055555555555" footer="0.511805555555555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Q49"/>
  <sheetViews>
    <sheetView tabSelected="1" workbookViewId="0" topLeftCell="A1">
      <pane xSplit="2" ySplit="3" topLeftCell="E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AJ49" sqref="AJ49"/>
    </sheetView>
  </sheetViews>
  <sheetFormatPr defaultColWidth="12.57421875" defaultRowHeight="12.75"/>
  <cols>
    <col min="1" max="1" width="3.57421875" style="0" customWidth="1"/>
    <col min="2" max="2" width="27.140625" style="0" customWidth="1"/>
    <col min="3" max="3" width="10.140625" style="0" customWidth="1"/>
    <col min="4" max="4" width="7.8515625" style="0" customWidth="1"/>
    <col min="5" max="5" width="20.8515625" style="0" customWidth="1"/>
    <col min="6" max="25" width="0" style="13" hidden="1" customWidth="1"/>
    <col min="26" max="29" width="2.57421875" style="13" customWidth="1"/>
    <col min="30" max="30" width="11.57421875" style="0" customWidth="1"/>
    <col min="31" max="31" width="9.140625" style="0" customWidth="1"/>
    <col min="32" max="32" width="8.140625" style="0" customWidth="1"/>
    <col min="33" max="33" width="9.8515625" style="0" customWidth="1"/>
    <col min="34" max="34" width="9.00390625" style="0" customWidth="1"/>
    <col min="35" max="35" width="9.8515625" style="0" customWidth="1"/>
    <col min="36" max="36" width="8.57421875" style="0" customWidth="1"/>
    <col min="37" max="37" width="7.8515625" style="0" customWidth="1"/>
    <col min="38" max="38" width="6.7109375" style="0" customWidth="1"/>
    <col min="39" max="39" width="7.00390625" style="0" customWidth="1"/>
    <col min="40" max="40" width="14.421875" style="14" customWidth="1"/>
    <col min="41" max="41" width="11.57421875" style="14" customWidth="1"/>
    <col min="42" max="42" width="16.140625" style="0" customWidth="1"/>
    <col min="43" max="16384" width="11.57421875" style="0" customWidth="1"/>
  </cols>
  <sheetData>
    <row r="1" ht="12.75">
      <c r="B1" s="6" t="s">
        <v>76</v>
      </c>
    </row>
    <row r="2" spans="1:39" ht="12.75">
      <c r="A2" s="29" t="s">
        <v>0</v>
      </c>
      <c r="B2" s="30" t="s">
        <v>1</v>
      </c>
      <c r="C2" s="31" t="s">
        <v>2</v>
      </c>
      <c r="D2" s="32" t="s">
        <v>3</v>
      </c>
      <c r="E2" s="30" t="s">
        <v>4</v>
      </c>
      <c r="F2" s="33">
        <v>1</v>
      </c>
      <c r="G2" s="34"/>
      <c r="H2" s="33">
        <v>2</v>
      </c>
      <c r="I2" s="35"/>
      <c r="J2" s="33">
        <v>3</v>
      </c>
      <c r="K2" s="35"/>
      <c r="L2" s="33">
        <v>4</v>
      </c>
      <c r="M2" s="35"/>
      <c r="N2" s="33">
        <v>5</v>
      </c>
      <c r="O2" s="35"/>
      <c r="P2" s="33">
        <v>6</v>
      </c>
      <c r="Q2" s="35"/>
      <c r="R2" s="33">
        <v>7</v>
      </c>
      <c r="S2" s="34"/>
      <c r="T2" s="35">
        <v>8</v>
      </c>
      <c r="U2" s="34"/>
      <c r="V2" s="35">
        <v>9</v>
      </c>
      <c r="W2" s="34"/>
      <c r="X2" s="33">
        <v>10</v>
      </c>
      <c r="Y2" s="34"/>
      <c r="Z2" s="35" t="s">
        <v>103</v>
      </c>
      <c r="AA2" s="35"/>
      <c r="AB2" s="35"/>
      <c r="AC2" s="34"/>
      <c r="AD2" s="8" t="s">
        <v>81</v>
      </c>
      <c r="AE2" s="8" t="s">
        <v>82</v>
      </c>
      <c r="AF2" s="8" t="s">
        <v>83</v>
      </c>
      <c r="AG2" s="17" t="s">
        <v>84</v>
      </c>
      <c r="AH2" s="18" t="s">
        <v>85</v>
      </c>
      <c r="AI2" s="19" t="s">
        <v>86</v>
      </c>
      <c r="AJ2" s="17" t="s">
        <v>87</v>
      </c>
      <c r="AK2" s="18" t="s">
        <v>88</v>
      </c>
      <c r="AL2" s="18" t="s">
        <v>89</v>
      </c>
      <c r="AM2" s="19" t="s">
        <v>90</v>
      </c>
    </row>
    <row r="3" spans="1:43" ht="12.75">
      <c r="A3" s="36"/>
      <c r="B3" s="36"/>
      <c r="C3" s="36"/>
      <c r="D3" s="36"/>
      <c r="E3" s="36"/>
      <c r="F3" s="16" t="s">
        <v>78</v>
      </c>
      <c r="G3" s="16" t="s">
        <v>79</v>
      </c>
      <c r="H3" s="16" t="s">
        <v>78</v>
      </c>
      <c r="I3" s="16" t="s">
        <v>79</v>
      </c>
      <c r="J3" s="16" t="s">
        <v>78</v>
      </c>
      <c r="K3" s="16" t="s">
        <v>79</v>
      </c>
      <c r="L3" s="16" t="s">
        <v>78</v>
      </c>
      <c r="M3" s="16" t="s">
        <v>79</v>
      </c>
      <c r="N3" s="16" t="s">
        <v>78</v>
      </c>
      <c r="O3" s="16" t="s">
        <v>79</v>
      </c>
      <c r="P3" s="16" t="s">
        <v>78</v>
      </c>
      <c r="Q3" s="16" t="s">
        <v>79</v>
      </c>
      <c r="R3" s="16" t="s">
        <v>78</v>
      </c>
      <c r="S3" s="16" t="s">
        <v>79</v>
      </c>
      <c r="T3" s="16" t="s">
        <v>78</v>
      </c>
      <c r="U3" s="16" t="s">
        <v>79</v>
      </c>
      <c r="V3" s="16" t="s">
        <v>78</v>
      </c>
      <c r="W3" s="16" t="s">
        <v>79</v>
      </c>
      <c r="X3" s="16" t="s">
        <v>78</v>
      </c>
      <c r="Y3" s="16" t="s">
        <v>79</v>
      </c>
      <c r="Z3" s="8" t="s">
        <v>79</v>
      </c>
      <c r="AA3" s="8" t="s">
        <v>80</v>
      </c>
      <c r="AB3" s="1" t="s">
        <v>78</v>
      </c>
      <c r="AC3" s="1" t="s">
        <v>80</v>
      </c>
      <c r="AD3" s="11"/>
      <c r="AE3" s="11"/>
      <c r="AF3" s="11"/>
      <c r="AN3" s="21" t="s">
        <v>91</v>
      </c>
      <c r="AO3" s="21" t="s">
        <v>92</v>
      </c>
      <c r="AP3" t="s">
        <v>93</v>
      </c>
      <c r="AQ3" t="s">
        <v>94</v>
      </c>
    </row>
    <row r="4" spans="1:43" ht="12.75">
      <c r="A4" s="22">
        <v>1</v>
      </c>
      <c r="B4" s="22" t="s">
        <v>43</v>
      </c>
      <c r="C4" s="22">
        <v>1972</v>
      </c>
      <c r="D4" s="37" t="s">
        <v>44</v>
      </c>
      <c r="E4" s="22" t="s">
        <v>8</v>
      </c>
      <c r="F4" s="22">
        <v>3</v>
      </c>
      <c r="G4" s="22"/>
      <c r="H4" s="22"/>
      <c r="I4" s="22">
        <v>1</v>
      </c>
      <c r="J4" s="22">
        <v>1</v>
      </c>
      <c r="K4" s="22">
        <v>2</v>
      </c>
      <c r="L4" s="22">
        <v>1</v>
      </c>
      <c r="M4" s="22">
        <v>1</v>
      </c>
      <c r="N4" s="22">
        <v>1</v>
      </c>
      <c r="O4" s="22">
        <v>1</v>
      </c>
      <c r="P4" s="22">
        <v>1</v>
      </c>
      <c r="Q4" s="22">
        <v>3</v>
      </c>
      <c r="R4" s="22">
        <v>1</v>
      </c>
      <c r="S4" s="22">
        <v>1</v>
      </c>
      <c r="T4" s="22">
        <v>1</v>
      </c>
      <c r="U4" s="22">
        <v>1</v>
      </c>
      <c r="V4" s="22">
        <v>1</v>
      </c>
      <c r="W4" s="22">
        <v>1</v>
      </c>
      <c r="X4" s="22"/>
      <c r="Y4" s="22"/>
      <c r="Z4" s="1">
        <f>IF(G4&gt;0,1,0)+IF(I4&gt;0,1,0)+IF(K4&gt;0,1,0)+IF(M4&gt;0,1,0)+IF(O4&gt;0,1,0)+IF(Q4&gt;0,1,0)+IF(S4&gt;0,1,0)+IF(U4&gt;0,1,0)+IF(W4&gt;0,1,0)+IF(Y4&gt;0,1,0)</f>
        <v>8</v>
      </c>
      <c r="AA4" s="1">
        <f>G4+I4+K4+M4+O4+Q4+S4+U4+W4+Y4</f>
        <v>11</v>
      </c>
      <c r="AB4" s="1">
        <f>IF(F4&gt;0,1,0)+IF(H4&gt;0,1,0)+IF(J4&gt;0,1,0)+IF(L4&gt;0,1,0)+IF(N4&gt;0,1,0)+IF(P4&gt;0,1,0)+IF(R4&gt;0,1,0)+IF(T4&gt;0,1,0)+IF(V4&gt;0,1,0)+IF(X4&gt;0,1,0)</f>
        <v>8</v>
      </c>
      <c r="AC4" s="1">
        <f>F4+H4+J4+L4+N4+P4+R4+T4+V4+X4</f>
        <v>10</v>
      </c>
      <c r="AD4" s="11">
        <f>RANK(AE4,$AE$4:$AE$39)</f>
        <v>5</v>
      </c>
      <c r="AE4" s="23">
        <f>AJ4-AK4+AL4-AM4</f>
        <v>7.858333333333333</v>
      </c>
      <c r="AF4" s="21">
        <f>(10-AE4)*$AJ$48-$AJ$49</f>
        <v>0.0004253472222222228</v>
      </c>
      <c r="AG4" s="24">
        <f>AA4-Z4</f>
        <v>3</v>
      </c>
      <c r="AH4" s="25">
        <f>AB4-Z4</f>
        <v>0</v>
      </c>
      <c r="AI4" s="26">
        <f>AC4-AB4</f>
        <v>2</v>
      </c>
      <c r="AJ4" s="24">
        <f>Z4</f>
        <v>8</v>
      </c>
      <c r="AK4" s="27">
        <f>AG4*$AJ$42</f>
        <v>0.2</v>
      </c>
      <c r="AL4" s="27">
        <f>AB4*$AJ$44</f>
        <v>0.05925925925925926</v>
      </c>
      <c r="AM4" s="23">
        <f>AI4*$AJ$46</f>
        <v>0.000925925925925926</v>
      </c>
      <c r="AN4" s="21">
        <v>0.03453703703703704</v>
      </c>
      <c r="AO4" s="21">
        <f>AN4-AF4</f>
        <v>0.03411168981481481</v>
      </c>
      <c r="AP4" s="28">
        <f>RANK(AN4,$AN$4:$AN$39,1)</f>
        <v>1</v>
      </c>
      <c r="AQ4" s="28">
        <f>RANK(AO4,$AO$4:$AO$35,1)</f>
        <v>5</v>
      </c>
    </row>
    <row r="5" spans="1:43" ht="12.75">
      <c r="A5" s="22">
        <v>2</v>
      </c>
      <c r="B5" s="22" t="s">
        <v>41</v>
      </c>
      <c r="C5" s="22">
        <v>1983</v>
      </c>
      <c r="D5" s="37" t="s">
        <v>19</v>
      </c>
      <c r="E5" s="22" t="s">
        <v>8</v>
      </c>
      <c r="F5" s="22">
        <v>1</v>
      </c>
      <c r="G5" s="22"/>
      <c r="H5" s="22"/>
      <c r="I5" s="22">
        <v>1</v>
      </c>
      <c r="J5" s="22">
        <v>1</v>
      </c>
      <c r="K5" s="22">
        <v>3</v>
      </c>
      <c r="L5" s="22">
        <v>1</v>
      </c>
      <c r="M5" s="22">
        <v>1</v>
      </c>
      <c r="N5" s="22">
        <v>1</v>
      </c>
      <c r="O5" s="22">
        <v>1</v>
      </c>
      <c r="P5" s="22">
        <v>1</v>
      </c>
      <c r="Q5" s="22">
        <v>1</v>
      </c>
      <c r="R5" s="22">
        <v>1</v>
      </c>
      <c r="S5" s="22">
        <v>1</v>
      </c>
      <c r="T5" s="22">
        <v>1</v>
      </c>
      <c r="U5" s="22">
        <v>1</v>
      </c>
      <c r="V5" s="22">
        <v>1</v>
      </c>
      <c r="W5" s="22">
        <v>1</v>
      </c>
      <c r="X5" s="22">
        <v>3</v>
      </c>
      <c r="Y5" s="22"/>
      <c r="Z5" s="1">
        <f>IF(G5&gt;0,1,0)+IF(I5&gt;0,1,0)+IF(K5&gt;0,1,0)+IF(M5&gt;0,1,0)+IF(O5&gt;0,1,0)+IF(Q5&gt;0,1,0)+IF(S5&gt;0,1,0)+IF(U5&gt;0,1,0)+IF(W5&gt;0,1,0)+IF(Y5&gt;0,1,0)</f>
        <v>8</v>
      </c>
      <c r="AA5" s="1">
        <f>G5+I5+K5+M5+O5+Q5+S5+U5+W5+Y5</f>
        <v>10</v>
      </c>
      <c r="AB5" s="1">
        <f>IF(F5&gt;0,1,0)+IF(H5&gt;0,1,0)+IF(J5&gt;0,1,0)+IF(L5&gt;0,1,0)+IF(N5&gt;0,1,0)+IF(P5&gt;0,1,0)+IF(R5&gt;0,1,0)+IF(T5&gt;0,1,0)+IF(V5&gt;0,1,0)+IF(X5&gt;0,1,0)</f>
        <v>9</v>
      </c>
      <c r="AC5" s="1">
        <f>F5+H5+J5+L5+N5+P5+R5+T5+V5+X5</f>
        <v>11</v>
      </c>
      <c r="AD5" s="11">
        <f>RANK(AE5,$AE$4:$AE$39)</f>
        <v>4</v>
      </c>
      <c r="AE5" s="23">
        <f>AJ5-AK5+AL5-AM5</f>
        <v>7.932407407407407</v>
      </c>
      <c r="AF5" s="21">
        <f>(10-AE5)*$AJ$48-$AJ$49</f>
        <v>0.00027102623456790303</v>
      </c>
      <c r="AG5" s="24">
        <f>AA5-Z5</f>
        <v>2</v>
      </c>
      <c r="AH5" s="25">
        <f>AB5-Z5</f>
        <v>1</v>
      </c>
      <c r="AI5" s="26">
        <f>AC5-AB5</f>
        <v>2</v>
      </c>
      <c r="AJ5" s="24">
        <f>Z5</f>
        <v>8</v>
      </c>
      <c r="AK5" s="27">
        <f>AG5*$AJ$42</f>
        <v>0.13333333333333333</v>
      </c>
      <c r="AL5" s="27">
        <f>AB5*$AJ$44</f>
        <v>0.06666666666666667</v>
      </c>
      <c r="AM5" s="23">
        <f>AI5*$AJ$46</f>
        <v>0.000925925925925926</v>
      </c>
      <c r="AN5" s="21">
        <v>0.036898148148148145</v>
      </c>
      <c r="AO5" s="21">
        <f>AN5-AF5</f>
        <v>0.036627121913580245</v>
      </c>
      <c r="AP5" s="28">
        <f>RANK(AN5,$AN$4:$AN$39,1)</f>
        <v>2</v>
      </c>
      <c r="AQ5" s="28">
        <f>RANK(AO5,$AO$4:$AO$35,1)</f>
        <v>10</v>
      </c>
    </row>
    <row r="6" spans="1:43" ht="12.75">
      <c r="A6" s="22">
        <v>3</v>
      </c>
      <c r="B6" s="22" t="s">
        <v>57</v>
      </c>
      <c r="C6" s="22">
        <v>1985</v>
      </c>
      <c r="D6" s="37" t="s">
        <v>23</v>
      </c>
      <c r="E6" s="22"/>
      <c r="F6" s="22">
        <v>2</v>
      </c>
      <c r="G6" s="22"/>
      <c r="H6" s="22"/>
      <c r="I6" s="22">
        <v>1</v>
      </c>
      <c r="J6" s="22">
        <v>1</v>
      </c>
      <c r="K6" s="22">
        <v>1</v>
      </c>
      <c r="L6" s="22">
        <v>1</v>
      </c>
      <c r="M6" s="22">
        <v>1</v>
      </c>
      <c r="N6" s="22">
        <v>1</v>
      </c>
      <c r="O6" s="22">
        <v>1</v>
      </c>
      <c r="P6" s="22">
        <v>1</v>
      </c>
      <c r="Q6" s="22">
        <v>1</v>
      </c>
      <c r="R6" s="22">
        <v>1</v>
      </c>
      <c r="S6" s="22">
        <v>1</v>
      </c>
      <c r="T6" s="22">
        <v>1</v>
      </c>
      <c r="U6" s="22">
        <v>1</v>
      </c>
      <c r="V6" s="22">
        <v>1</v>
      </c>
      <c r="W6" s="22">
        <v>1</v>
      </c>
      <c r="X6" s="22">
        <v>9</v>
      </c>
      <c r="Y6" s="22"/>
      <c r="Z6" s="1">
        <f>IF(G6&gt;0,1,0)+IF(I6&gt;0,1,0)+IF(K6&gt;0,1,0)+IF(M6&gt;0,1,0)+IF(O6&gt;0,1,0)+IF(Q6&gt;0,1,0)+IF(S6&gt;0,1,0)+IF(U6&gt;0,1,0)+IF(W6&gt;0,1,0)+IF(Y6&gt;0,1,0)</f>
        <v>8</v>
      </c>
      <c r="AA6" s="1">
        <f>G6+I6+K6+M6+O6+Q6+S6+U6+W6+Y6</f>
        <v>8</v>
      </c>
      <c r="AB6" s="1">
        <f>IF(F6&gt;0,1,0)+IF(H6&gt;0,1,0)+IF(J6&gt;0,1,0)+IF(L6&gt;0,1,0)+IF(N6&gt;0,1,0)+IF(P6&gt;0,1,0)+IF(R6&gt;0,1,0)+IF(T6&gt;0,1,0)+IF(V6&gt;0,1,0)+IF(X6&gt;0,1,0)</f>
        <v>9</v>
      </c>
      <c r="AC6" s="1">
        <f>F6+H6+J6+L6+N6+P6+R6+T6+V6+X6</f>
        <v>18</v>
      </c>
      <c r="AD6" s="11">
        <f>RANK(AE6,$AE$4:$AE$39)</f>
        <v>1</v>
      </c>
      <c r="AE6" s="23">
        <f>AJ6-AK6+AL6-AM6</f>
        <v>8.0625</v>
      </c>
      <c r="AF6" s="21">
        <f>(10-AE6)*$AJ$48-$AJ$49</f>
        <v>0</v>
      </c>
      <c r="AG6" s="24">
        <f>AA6-Z6</f>
        <v>0</v>
      </c>
      <c r="AH6" s="25">
        <f>AB6-Z6</f>
        <v>1</v>
      </c>
      <c r="AI6" s="26">
        <f>AC6-AB6</f>
        <v>9</v>
      </c>
      <c r="AJ6" s="24">
        <f>Z6</f>
        <v>8</v>
      </c>
      <c r="AK6" s="27">
        <f>AG6*$AJ$42</f>
        <v>0</v>
      </c>
      <c r="AL6" s="27">
        <f>AB6*$AJ$44</f>
        <v>0.06666666666666667</v>
      </c>
      <c r="AM6" s="23">
        <f>AI6*$AJ$46</f>
        <v>0.004166666666666667</v>
      </c>
      <c r="AN6" s="21">
        <v>0.037175925925925925</v>
      </c>
      <c r="AO6" s="21">
        <f>AN6-AF6</f>
        <v>0.037175925925925925</v>
      </c>
      <c r="AP6" s="28">
        <f>RANK(AN6,$AN$4:$AN$39,1)</f>
        <v>3</v>
      </c>
      <c r="AQ6" s="28">
        <f>RANK(AO6,$AO$4:$AO$35,1)</f>
        <v>11</v>
      </c>
    </row>
    <row r="7" spans="1:43" ht="12.75">
      <c r="A7" s="22">
        <v>4</v>
      </c>
      <c r="B7" s="22" t="s">
        <v>52</v>
      </c>
      <c r="C7" s="22">
        <v>1973</v>
      </c>
      <c r="D7" s="37"/>
      <c r="E7" s="22" t="s">
        <v>13</v>
      </c>
      <c r="F7" s="22">
        <v>2</v>
      </c>
      <c r="G7" s="22"/>
      <c r="H7" s="22"/>
      <c r="I7" s="22">
        <v>1</v>
      </c>
      <c r="J7" s="22">
        <v>1</v>
      </c>
      <c r="K7" s="22">
        <v>1</v>
      </c>
      <c r="L7" s="22">
        <v>1</v>
      </c>
      <c r="M7" s="22">
        <v>1</v>
      </c>
      <c r="N7" s="22">
        <v>1</v>
      </c>
      <c r="O7" s="22">
        <v>9</v>
      </c>
      <c r="P7" s="22">
        <v>3</v>
      </c>
      <c r="Q7" s="22">
        <v>6</v>
      </c>
      <c r="R7" s="22">
        <v>1</v>
      </c>
      <c r="S7" s="22">
        <v>1</v>
      </c>
      <c r="T7" s="22">
        <v>1</v>
      </c>
      <c r="U7" s="22">
        <v>1</v>
      </c>
      <c r="V7" s="22">
        <v>2</v>
      </c>
      <c r="W7" s="22">
        <v>2</v>
      </c>
      <c r="X7" s="22"/>
      <c r="Y7" s="22"/>
      <c r="Z7" s="1">
        <f>IF(G7&gt;0,1,0)+IF(I7&gt;0,1,0)+IF(K7&gt;0,1,0)+IF(M7&gt;0,1,0)+IF(O7&gt;0,1,0)+IF(Q7&gt;0,1,0)+IF(S7&gt;0,1,0)+IF(U7&gt;0,1,0)+IF(W7&gt;0,1,0)+IF(Y7&gt;0,1,0)</f>
        <v>8</v>
      </c>
      <c r="AA7" s="1">
        <f>G7+I7+K7+M7+O7+Q7+S7+U7+W7+Y7</f>
        <v>22</v>
      </c>
      <c r="AB7" s="1">
        <f>IF(F7&gt;0,1,0)+IF(H7&gt;0,1,0)+IF(J7&gt;0,1,0)+IF(L7&gt;0,1,0)+IF(N7&gt;0,1,0)+IF(P7&gt;0,1,0)+IF(R7&gt;0,1,0)+IF(T7&gt;0,1,0)+IF(V7&gt;0,1,0)+IF(X7&gt;0,1,0)</f>
        <v>8</v>
      </c>
      <c r="AC7" s="1">
        <f>F7+H7+J7+L7+N7+P7+R7+T7+V7+X7</f>
        <v>12</v>
      </c>
      <c r="AD7" s="11">
        <f>RANK(AE7,$AE$4:$AE$39)</f>
        <v>8</v>
      </c>
      <c r="AE7" s="23">
        <f>AJ7-AK7+AL7-AM7</f>
        <v>7.124074074074074</v>
      </c>
      <c r="AF7" s="21">
        <f>(10-AE7)*$AJ$48-$AJ$49</f>
        <v>0.0019550540123456795</v>
      </c>
      <c r="AG7" s="24">
        <f>AA7-Z7</f>
        <v>14</v>
      </c>
      <c r="AH7" s="25">
        <f>AB7-Z7</f>
        <v>0</v>
      </c>
      <c r="AI7" s="26">
        <f>AC7-AB7</f>
        <v>4</v>
      </c>
      <c r="AJ7" s="24">
        <f>Z7</f>
        <v>8</v>
      </c>
      <c r="AK7" s="27">
        <f>AG7*$AJ$42</f>
        <v>0.9333333333333333</v>
      </c>
      <c r="AL7" s="27">
        <f>AB7*$AJ$44</f>
        <v>0.05925925925925926</v>
      </c>
      <c r="AM7" s="23">
        <f>AI7*$AJ$46</f>
        <v>0.001851851851851852</v>
      </c>
      <c r="AN7" s="21">
        <v>0.03806712962962963</v>
      </c>
      <c r="AO7" s="21">
        <f>AN7-AF7</f>
        <v>0.036112075617283954</v>
      </c>
      <c r="AP7" s="28">
        <f>RANK(AN7,$AN$4:$AN$39,1)</f>
        <v>4</v>
      </c>
      <c r="AQ7" s="28">
        <f>RANK(AO7,$AO$4:$AO$35,1)</f>
        <v>9</v>
      </c>
    </row>
    <row r="8" spans="1:43" ht="12.75">
      <c r="A8" s="22">
        <v>5</v>
      </c>
      <c r="B8" s="22" t="s">
        <v>63</v>
      </c>
      <c r="C8" s="22"/>
      <c r="D8" s="37" t="s">
        <v>44</v>
      </c>
      <c r="E8" s="22" t="s">
        <v>64</v>
      </c>
      <c r="F8" s="22">
        <v>1</v>
      </c>
      <c r="G8" s="22"/>
      <c r="H8" s="22"/>
      <c r="I8" s="22">
        <v>1</v>
      </c>
      <c r="J8" s="22">
        <v>1</v>
      </c>
      <c r="K8" s="22">
        <v>1</v>
      </c>
      <c r="L8" s="22">
        <v>1</v>
      </c>
      <c r="M8" s="22">
        <v>1</v>
      </c>
      <c r="N8" s="22">
        <v>1</v>
      </c>
      <c r="O8" s="22">
        <v>1</v>
      </c>
      <c r="P8" s="22">
        <v>1</v>
      </c>
      <c r="Q8" s="22">
        <v>1</v>
      </c>
      <c r="R8" s="22">
        <v>1</v>
      </c>
      <c r="S8" s="22">
        <v>1</v>
      </c>
      <c r="T8" s="22">
        <v>1</v>
      </c>
      <c r="U8" s="22">
        <v>1</v>
      </c>
      <c r="V8" s="22">
        <v>1</v>
      </c>
      <c r="W8" s="22">
        <v>1</v>
      </c>
      <c r="X8" s="22"/>
      <c r="Y8" s="22"/>
      <c r="Z8" s="1">
        <f>IF(G8&gt;0,1,0)+IF(I8&gt;0,1,0)+IF(K8&gt;0,1,0)+IF(M8&gt;0,1,0)+IF(O8&gt;0,1,0)+IF(Q8&gt;0,1,0)+IF(S8&gt;0,1,0)+IF(U8&gt;0,1,0)+IF(W8&gt;0,1,0)+IF(Y8&gt;0,1,0)</f>
        <v>8</v>
      </c>
      <c r="AA8" s="1">
        <f>G8+I8+K8+M8+O8+Q8+S8+U8+W8+Y8</f>
        <v>8</v>
      </c>
      <c r="AB8" s="1">
        <f>IF(F8&gt;0,1,0)+IF(H8&gt;0,1,0)+IF(J8&gt;0,1,0)+IF(L8&gt;0,1,0)+IF(N8&gt;0,1,0)+IF(P8&gt;0,1,0)+IF(R8&gt;0,1,0)+IF(T8&gt;0,1,0)+IF(V8&gt;0,1,0)+IF(X8&gt;0,1,0)</f>
        <v>8</v>
      </c>
      <c r="AC8" s="1">
        <f>F8+H8+J8+L8+N8+P8+R8+T8+V8+X8</f>
        <v>8</v>
      </c>
      <c r="AD8" s="11">
        <f>RANK(AE8,$AE$4:$AE$39)</f>
        <v>2</v>
      </c>
      <c r="AE8" s="23">
        <f>AJ8-AK8+AL8-AM8</f>
        <v>8.059259259259258</v>
      </c>
      <c r="AF8" s="21">
        <f>(10-AE8)*$AJ$48-$AJ$49</f>
        <v>6.751543209878273E-06</v>
      </c>
      <c r="AG8" s="24">
        <f>AA8-Z8</f>
        <v>0</v>
      </c>
      <c r="AH8" s="25">
        <f>AB8-Z8</f>
        <v>0</v>
      </c>
      <c r="AI8" s="26">
        <f>AC8-AB8</f>
        <v>0</v>
      </c>
      <c r="AJ8" s="24">
        <f>Z8</f>
        <v>8</v>
      </c>
      <c r="AK8" s="27">
        <f>AG8*$AJ$42</f>
        <v>0</v>
      </c>
      <c r="AL8" s="27">
        <f>AB8*$AJ$44</f>
        <v>0.05925925925925926</v>
      </c>
      <c r="AM8" s="23">
        <f>AI8*$AJ$46</f>
        <v>0</v>
      </c>
      <c r="AN8" s="21">
        <v>0.03813657407407407</v>
      </c>
      <c r="AO8" s="21">
        <f>AN8-AF8</f>
        <v>0.038129822530864194</v>
      </c>
      <c r="AP8" s="28">
        <f>RANK(AN8,$AN$4:$AN$39,1)</f>
        <v>5</v>
      </c>
      <c r="AQ8" s="28">
        <f>RANK(AO8,$AO$4:$AO$35,1)</f>
        <v>14</v>
      </c>
    </row>
    <row r="9" spans="1:43" ht="12.75">
      <c r="A9" s="22">
        <v>6</v>
      </c>
      <c r="B9" s="22" t="s">
        <v>21</v>
      </c>
      <c r="C9" s="22">
        <v>1987</v>
      </c>
      <c r="D9" s="37"/>
      <c r="E9" s="22" t="s">
        <v>11</v>
      </c>
      <c r="F9" s="22">
        <v>1</v>
      </c>
      <c r="G9" s="22"/>
      <c r="H9" s="22"/>
      <c r="I9" s="22">
        <v>1</v>
      </c>
      <c r="J9" s="22">
        <v>2</v>
      </c>
      <c r="K9" s="22">
        <v>4</v>
      </c>
      <c r="L9" s="22">
        <v>1</v>
      </c>
      <c r="M9" s="22">
        <v>1</v>
      </c>
      <c r="N9" s="22">
        <v>1</v>
      </c>
      <c r="O9" s="22">
        <v>1</v>
      </c>
      <c r="P9" s="22">
        <v>2</v>
      </c>
      <c r="Q9" s="22"/>
      <c r="R9" s="22">
        <v>1</v>
      </c>
      <c r="S9" s="22">
        <v>1</v>
      </c>
      <c r="T9" s="22">
        <v>1</v>
      </c>
      <c r="U9" s="22">
        <v>1</v>
      </c>
      <c r="V9" s="22">
        <v>1</v>
      </c>
      <c r="W9" s="22"/>
      <c r="X9" s="22"/>
      <c r="Y9" s="22"/>
      <c r="Z9" s="1">
        <f>IF(G9&gt;0,1,0)+IF(I9&gt;0,1,0)+IF(K9&gt;0,1,0)+IF(M9&gt;0,1,0)+IF(O9&gt;0,1,0)+IF(Q9&gt;0,1,0)+IF(S9&gt;0,1,0)+IF(U9&gt;0,1,0)+IF(W9&gt;0,1,0)+IF(Y9&gt;0,1,0)</f>
        <v>6</v>
      </c>
      <c r="AA9" s="1">
        <f>G9+I9+K9+M9+O9+Q9+S9+U9+W9+Y9</f>
        <v>9</v>
      </c>
      <c r="AB9" s="1">
        <f>IF(F9&gt;0,1,0)+IF(H9&gt;0,1,0)+IF(J9&gt;0,1,0)+IF(L9&gt;0,1,0)+IF(N9&gt;0,1,0)+IF(P9&gt;0,1,0)+IF(R9&gt;0,1,0)+IF(T9&gt;0,1,0)+IF(V9&gt;0,1,0)+IF(X9&gt;0,1,0)</f>
        <v>8</v>
      </c>
      <c r="AC9" s="1">
        <f>F9+H9+J9+L9+N9+P9+R9+T9+V9+X9</f>
        <v>10</v>
      </c>
      <c r="AD9" s="11">
        <f>RANK(AE9,$AE$4:$AE$39)</f>
        <v>11</v>
      </c>
      <c r="AE9" s="23">
        <f>AJ9-AK9+AL9-AM9</f>
        <v>5.858333333333333</v>
      </c>
      <c r="AF9" s="21">
        <f>(10-AE9)*$AJ$48-$AJ$49</f>
        <v>0.0045920138888888885</v>
      </c>
      <c r="AG9" s="24">
        <f>AA9-Z9</f>
        <v>3</v>
      </c>
      <c r="AH9" s="25">
        <f>AB9-Z9</f>
        <v>2</v>
      </c>
      <c r="AI9" s="26">
        <f>AC9-AB9</f>
        <v>2</v>
      </c>
      <c r="AJ9" s="24">
        <f>Z9</f>
        <v>6</v>
      </c>
      <c r="AK9" s="27">
        <f>AG9*$AJ$42</f>
        <v>0.2</v>
      </c>
      <c r="AL9" s="27">
        <f>AB9*$AJ$44</f>
        <v>0.05925925925925926</v>
      </c>
      <c r="AM9" s="23">
        <f>AI9*$AJ$46</f>
        <v>0.000925925925925926</v>
      </c>
      <c r="AN9" s="21">
        <v>0.038842592592592595</v>
      </c>
      <c r="AO9" s="21">
        <f>AN9-AF9</f>
        <v>0.03425057870370371</v>
      </c>
      <c r="AP9" s="28">
        <f>RANK(AN9,$AN$4:$AN$39,1)</f>
        <v>6</v>
      </c>
      <c r="AQ9" s="28">
        <f>RANK(AO9,$AO$4:$AO$35,1)</f>
        <v>6</v>
      </c>
    </row>
    <row r="10" spans="1:43" ht="12.75">
      <c r="A10" s="22">
        <v>7</v>
      </c>
      <c r="B10" s="22" t="s">
        <v>51</v>
      </c>
      <c r="C10" s="22">
        <v>1983</v>
      </c>
      <c r="D10" s="37">
        <v>2</v>
      </c>
      <c r="E10" s="22" t="s">
        <v>13</v>
      </c>
      <c r="F10" s="22">
        <v>5</v>
      </c>
      <c r="G10" s="22"/>
      <c r="H10" s="22"/>
      <c r="I10" s="22">
        <v>1</v>
      </c>
      <c r="J10" s="22">
        <v>2</v>
      </c>
      <c r="K10" s="22"/>
      <c r="L10" s="22">
        <v>1</v>
      </c>
      <c r="M10" s="22">
        <v>1</v>
      </c>
      <c r="N10" s="22">
        <v>1</v>
      </c>
      <c r="O10" s="22">
        <v>1</v>
      </c>
      <c r="P10" s="22">
        <v>1</v>
      </c>
      <c r="Q10" s="22"/>
      <c r="R10" s="22">
        <v>1</v>
      </c>
      <c r="S10" s="22">
        <v>1</v>
      </c>
      <c r="T10" s="22">
        <v>1</v>
      </c>
      <c r="U10" s="22">
        <v>1</v>
      </c>
      <c r="V10" s="22">
        <v>4</v>
      </c>
      <c r="W10" s="22"/>
      <c r="X10" s="22"/>
      <c r="Y10" s="22"/>
      <c r="Z10" s="1">
        <f>IF(G10&gt;0,1,0)+IF(I10&gt;0,1,0)+IF(K10&gt;0,1,0)+IF(M10&gt;0,1,0)+IF(O10&gt;0,1,0)+IF(Q10&gt;0,1,0)+IF(S10&gt;0,1,0)+IF(U10&gt;0,1,0)+IF(W10&gt;0,1,0)+IF(Y10&gt;0,1,0)</f>
        <v>5</v>
      </c>
      <c r="AA10" s="1">
        <f>G10+I10+K10+M10+O10+Q10+S10+U10+W10+Y10</f>
        <v>5</v>
      </c>
      <c r="AB10" s="1">
        <f>IF(F10&gt;0,1,0)+IF(H10&gt;0,1,0)+IF(J10&gt;0,1,0)+IF(L10&gt;0,1,0)+IF(N10&gt;0,1,0)+IF(P10&gt;0,1,0)+IF(R10&gt;0,1,0)+IF(T10&gt;0,1,0)+IF(V10&gt;0,1,0)+IF(X10&gt;0,1,0)</f>
        <v>8</v>
      </c>
      <c r="AC10" s="1">
        <f>F10+H10+J10+L10+N10+P10+R10+T10+V10+X10</f>
        <v>16</v>
      </c>
      <c r="AD10" s="11">
        <f>RANK(AE10,$AE$4:$AE$39)</f>
        <v>14</v>
      </c>
      <c r="AE10" s="23">
        <f>AJ10-AK10+AL10-AM10</f>
        <v>5.055555555555555</v>
      </c>
      <c r="AF10" s="21">
        <f>(10-AE10)*$AJ$48-$AJ$49</f>
        <v>0.006264467592592594</v>
      </c>
      <c r="AG10" s="24">
        <f>AA10-Z10</f>
        <v>0</v>
      </c>
      <c r="AH10" s="25">
        <f>AB10-Z10</f>
        <v>3</v>
      </c>
      <c r="AI10" s="26">
        <f>AC10-AB10</f>
        <v>8</v>
      </c>
      <c r="AJ10" s="24">
        <f>Z10</f>
        <v>5</v>
      </c>
      <c r="AK10" s="27">
        <f>AG10*$AJ$42</f>
        <v>0</v>
      </c>
      <c r="AL10" s="27">
        <f>AB10*$AJ$44</f>
        <v>0.05925925925925926</v>
      </c>
      <c r="AM10" s="23">
        <f>AI10*$AJ$46</f>
        <v>0.003703703703703704</v>
      </c>
      <c r="AN10" s="21">
        <v>0.04009259259259259</v>
      </c>
      <c r="AO10" s="21">
        <f>AN10-AF10</f>
        <v>0.033828124999999994</v>
      </c>
      <c r="AP10" s="28">
        <f>RANK(AN10,$AN$4:$AN$39,1)</f>
        <v>7</v>
      </c>
      <c r="AQ10" s="28">
        <f>RANK(AO10,$AO$4:$AO$35,1)</f>
        <v>3</v>
      </c>
    </row>
    <row r="11" spans="1:43" ht="12.75">
      <c r="A11" s="22">
        <v>8</v>
      </c>
      <c r="B11" s="22" t="s">
        <v>54</v>
      </c>
      <c r="C11" s="22"/>
      <c r="D11" s="37">
        <v>1</v>
      </c>
      <c r="E11" s="22" t="s">
        <v>55</v>
      </c>
      <c r="F11" s="22">
        <v>1</v>
      </c>
      <c r="G11" s="22"/>
      <c r="H11" s="22"/>
      <c r="I11" s="22">
        <v>1</v>
      </c>
      <c r="J11" s="22">
        <v>3</v>
      </c>
      <c r="K11" s="22">
        <v>3</v>
      </c>
      <c r="L11" s="22">
        <v>1</v>
      </c>
      <c r="M11" s="22">
        <v>1</v>
      </c>
      <c r="N11" s="22">
        <v>1</v>
      </c>
      <c r="O11" s="22">
        <v>1</v>
      </c>
      <c r="P11" s="22">
        <v>2</v>
      </c>
      <c r="Q11" s="22">
        <v>11</v>
      </c>
      <c r="R11" s="22">
        <v>2</v>
      </c>
      <c r="S11" s="22">
        <v>2</v>
      </c>
      <c r="T11" s="22">
        <v>1</v>
      </c>
      <c r="U11" s="22">
        <v>2</v>
      </c>
      <c r="V11" s="22">
        <v>1</v>
      </c>
      <c r="W11" s="22">
        <v>1</v>
      </c>
      <c r="X11" s="22"/>
      <c r="Y11" s="22"/>
      <c r="Z11" s="1">
        <f>IF(G11&gt;0,1,0)+IF(I11&gt;0,1,0)+IF(K11&gt;0,1,0)+IF(M11&gt;0,1,0)+IF(O11&gt;0,1,0)+IF(Q11&gt;0,1,0)+IF(S11&gt;0,1,0)+IF(U11&gt;0,1,0)+IF(W11&gt;0,1,0)+IF(Y11&gt;0,1,0)</f>
        <v>8</v>
      </c>
      <c r="AA11" s="1">
        <f>G11+I11+K11+M11+O11+Q11+S11+U11+W11+Y11</f>
        <v>22</v>
      </c>
      <c r="AB11" s="1">
        <f>IF(F11&gt;0,1,0)+IF(H11&gt;0,1,0)+IF(J11&gt;0,1,0)+IF(L11&gt;0,1,0)+IF(N11&gt;0,1,0)+IF(P11&gt;0,1,0)+IF(R11&gt;0,1,0)+IF(T11&gt;0,1,0)+IF(V11&gt;0,1,0)+IF(X11&gt;0,1,0)</f>
        <v>8</v>
      </c>
      <c r="AC11" s="1">
        <f>F11+H11+J11+L11+N11+P11+R11+T11+V11+X11</f>
        <v>12</v>
      </c>
      <c r="AD11" s="11">
        <f>RANK(AE11,$AE$4:$AE$39)</f>
        <v>8</v>
      </c>
      <c r="AE11" s="23">
        <f>AJ11-AK11+AL11-AM11</f>
        <v>7.124074074074074</v>
      </c>
      <c r="AF11" s="21">
        <f>(10-AE11)*$AJ$48-$AJ$49</f>
        <v>0.0019550540123456795</v>
      </c>
      <c r="AG11" s="24">
        <f>AA11-Z11</f>
        <v>14</v>
      </c>
      <c r="AH11" s="25">
        <f>AB11-Z11</f>
        <v>0</v>
      </c>
      <c r="AI11" s="26">
        <f>AC11-AB11</f>
        <v>4</v>
      </c>
      <c r="AJ11" s="24">
        <f>Z11</f>
        <v>8</v>
      </c>
      <c r="AK11" s="27">
        <f>AG11*$AJ$42</f>
        <v>0.9333333333333333</v>
      </c>
      <c r="AL11" s="27">
        <f>AB11*$AJ$44</f>
        <v>0.05925925925925926</v>
      </c>
      <c r="AM11" s="23">
        <f>AI11*$AJ$46</f>
        <v>0.001851851851851852</v>
      </c>
      <c r="AN11" s="21">
        <v>0.040625</v>
      </c>
      <c r="AO11" s="21">
        <f>AN11-AF11</f>
        <v>0.038669945987654324</v>
      </c>
      <c r="AP11" s="28">
        <f>RANK(AN11,$AN$4:$AN$39,1)</f>
        <v>8</v>
      </c>
      <c r="AQ11" s="28">
        <f>RANK(AO11,$AO$4:$AO$35,1)</f>
        <v>17</v>
      </c>
    </row>
    <row r="12" spans="1:43" ht="12.75">
      <c r="A12" s="22">
        <v>9</v>
      </c>
      <c r="B12" s="22" t="s">
        <v>28</v>
      </c>
      <c r="C12" s="22">
        <v>1980</v>
      </c>
      <c r="D12" s="37"/>
      <c r="E12" s="22" t="s">
        <v>8</v>
      </c>
      <c r="F12" s="22">
        <v>2</v>
      </c>
      <c r="G12" s="22"/>
      <c r="H12" s="22"/>
      <c r="I12" s="22">
        <v>1</v>
      </c>
      <c r="J12" s="22">
        <v>3</v>
      </c>
      <c r="K12" s="22"/>
      <c r="L12" s="22">
        <v>8</v>
      </c>
      <c r="M12" s="22">
        <v>8</v>
      </c>
      <c r="N12" s="22">
        <v>1</v>
      </c>
      <c r="O12" s="22">
        <v>1</v>
      </c>
      <c r="P12" s="22">
        <v>1</v>
      </c>
      <c r="Q12" s="22"/>
      <c r="R12" s="22">
        <v>1</v>
      </c>
      <c r="S12" s="22">
        <v>2</v>
      </c>
      <c r="T12" s="22">
        <v>3</v>
      </c>
      <c r="U12" s="22">
        <v>3</v>
      </c>
      <c r="V12" s="22"/>
      <c r="W12" s="22"/>
      <c r="X12" s="22"/>
      <c r="Y12" s="22"/>
      <c r="Z12" s="1">
        <f>IF(G12&gt;0,1,0)+IF(I12&gt;0,1,0)+IF(K12&gt;0,1,0)+IF(M12&gt;0,1,0)+IF(O12&gt;0,1,0)+IF(Q12&gt;0,1,0)+IF(S12&gt;0,1,0)+IF(U12&gt;0,1,0)+IF(W12&gt;0,1,0)+IF(Y12&gt;0,1,0)</f>
        <v>5</v>
      </c>
      <c r="AA12" s="1">
        <f>G12+I12+K12+M12+O12+Q12+S12+U12+W12+Y12</f>
        <v>15</v>
      </c>
      <c r="AB12" s="1">
        <f>IF(F12&gt;0,1,0)+IF(H12&gt;0,1,0)+IF(J12&gt;0,1,0)+IF(L12&gt;0,1,0)+IF(N12&gt;0,1,0)+IF(P12&gt;0,1,0)+IF(R12&gt;0,1,0)+IF(T12&gt;0,1,0)+IF(V12&gt;0,1,0)+IF(X12&gt;0,1,0)</f>
        <v>7</v>
      </c>
      <c r="AC12" s="1">
        <f>F12+H12+J12+L12+N12+P12+R12+T12+V12+X12</f>
        <v>19</v>
      </c>
      <c r="AD12" s="11">
        <f>RANK(AE12,$AE$4:$AE$39)</f>
        <v>19</v>
      </c>
      <c r="AE12" s="23">
        <f>AJ12-AK12+AL12-AM12</f>
        <v>4.37962962962963</v>
      </c>
      <c r="AF12" s="21">
        <f>(10-AE12)*$AJ$48-$AJ$49</f>
        <v>0.007672646604938271</v>
      </c>
      <c r="AG12" s="24">
        <f>AA12-Z12</f>
        <v>10</v>
      </c>
      <c r="AH12" s="25">
        <f>AB12-Z12</f>
        <v>2</v>
      </c>
      <c r="AI12" s="26">
        <f>AC12-AB12</f>
        <v>12</v>
      </c>
      <c r="AJ12" s="24">
        <f>Z12</f>
        <v>5</v>
      </c>
      <c r="AK12" s="27">
        <f>AG12*$AJ$42</f>
        <v>0.6666666666666666</v>
      </c>
      <c r="AL12" s="27">
        <f>AB12*$AJ$44</f>
        <v>0.05185185185185186</v>
      </c>
      <c r="AM12" s="23">
        <f>AI12*$AJ$46</f>
        <v>0.005555555555555556</v>
      </c>
      <c r="AN12" s="21">
        <v>0.041527777777777775</v>
      </c>
      <c r="AO12" s="21">
        <f>AN12-AF12</f>
        <v>0.0338551311728395</v>
      </c>
      <c r="AP12" s="28">
        <f>RANK(AN12,$AN$4:$AN$39,1)</f>
        <v>9</v>
      </c>
      <c r="AQ12" s="28">
        <f>RANK(AO12,$AO$4:$AO$35,1)</f>
        <v>4</v>
      </c>
    </row>
    <row r="13" spans="1:43" ht="12.75">
      <c r="A13" s="22">
        <v>10</v>
      </c>
      <c r="B13" s="22" t="s">
        <v>42</v>
      </c>
      <c r="C13" s="22">
        <v>1986</v>
      </c>
      <c r="D13" s="37" t="s">
        <v>23</v>
      </c>
      <c r="E13" s="22" t="s">
        <v>6</v>
      </c>
      <c r="F13" s="22">
        <v>1</v>
      </c>
      <c r="G13" s="22"/>
      <c r="H13" s="22"/>
      <c r="I13" s="22">
        <v>1</v>
      </c>
      <c r="J13" s="22">
        <v>1</v>
      </c>
      <c r="K13" s="22">
        <v>1</v>
      </c>
      <c r="L13" s="22">
        <v>1</v>
      </c>
      <c r="M13" s="22">
        <v>1</v>
      </c>
      <c r="N13" s="22">
        <v>1</v>
      </c>
      <c r="O13" s="22">
        <v>1</v>
      </c>
      <c r="P13" s="22">
        <v>1</v>
      </c>
      <c r="Q13" s="22">
        <v>1</v>
      </c>
      <c r="R13" s="22">
        <v>1</v>
      </c>
      <c r="S13" s="22">
        <v>1</v>
      </c>
      <c r="T13" s="22">
        <v>1</v>
      </c>
      <c r="U13" s="22">
        <v>1</v>
      </c>
      <c r="V13" s="22">
        <v>1</v>
      </c>
      <c r="W13" s="22">
        <v>1</v>
      </c>
      <c r="X13" s="22"/>
      <c r="Y13" s="22"/>
      <c r="Z13" s="1">
        <f>IF(G13&gt;0,1,0)+IF(I13&gt;0,1,0)+IF(K13&gt;0,1,0)+IF(M13&gt;0,1,0)+IF(O13&gt;0,1,0)+IF(Q13&gt;0,1,0)+IF(S13&gt;0,1,0)+IF(U13&gt;0,1,0)+IF(W13&gt;0,1,0)+IF(Y13&gt;0,1,0)</f>
        <v>8</v>
      </c>
      <c r="AA13" s="1">
        <f>G13+I13+K13+M13+O13+Q13+S13+U13+W13+Y13</f>
        <v>8</v>
      </c>
      <c r="AB13" s="1">
        <f>IF(F13&gt;0,1,0)+IF(H13&gt;0,1,0)+IF(J13&gt;0,1,0)+IF(L13&gt;0,1,0)+IF(N13&gt;0,1,0)+IF(P13&gt;0,1,0)+IF(R13&gt;0,1,0)+IF(T13&gt;0,1,0)+IF(V13&gt;0,1,0)+IF(X13&gt;0,1,0)</f>
        <v>8</v>
      </c>
      <c r="AC13" s="1">
        <f>F13+H13+J13+L13+N13+P13+R13+T13+V13+X13</f>
        <v>8</v>
      </c>
      <c r="AD13" s="11">
        <f>RANK(AE13,$AE$4:$AE$39)</f>
        <v>2</v>
      </c>
      <c r="AE13" s="23">
        <f>AJ13-AK13+AL13-AM13</f>
        <v>8.059259259259258</v>
      </c>
      <c r="AF13" s="21">
        <f>(10-AE13)*$AJ$48-$AJ$49</f>
        <v>6.751543209878273E-06</v>
      </c>
      <c r="AG13" s="24">
        <f>AA13-Z13</f>
        <v>0</v>
      </c>
      <c r="AH13" s="25">
        <f>AB13-Z13</f>
        <v>0</v>
      </c>
      <c r="AI13" s="26">
        <f>AC13-AB13</f>
        <v>0</v>
      </c>
      <c r="AJ13" s="24">
        <f>Z13</f>
        <v>8</v>
      </c>
      <c r="AK13" s="27">
        <f>AG13*$AJ$42</f>
        <v>0</v>
      </c>
      <c r="AL13" s="27">
        <f>AB13*$AJ$44</f>
        <v>0.05925925925925926</v>
      </c>
      <c r="AM13" s="23">
        <f>AI13*$AJ$46</f>
        <v>0</v>
      </c>
      <c r="AN13" s="21">
        <v>0.04210648148148148</v>
      </c>
      <c r="AO13" s="21">
        <f>AN13-AF13</f>
        <v>0.0420997299382716</v>
      </c>
      <c r="AP13" s="28">
        <f>RANK(AN13,$AN$4:$AN$39,1)</f>
        <v>10</v>
      </c>
      <c r="AQ13" s="28">
        <f>RANK(AO13,$AO$4:$AO$35,1)</f>
        <v>20</v>
      </c>
    </row>
    <row r="14" spans="1:43" ht="12.75">
      <c r="A14" s="22">
        <v>11</v>
      </c>
      <c r="B14" s="22" t="s">
        <v>62</v>
      </c>
      <c r="C14" s="22">
        <v>1983</v>
      </c>
      <c r="D14" s="37">
        <v>2</v>
      </c>
      <c r="E14" s="22" t="s">
        <v>31</v>
      </c>
      <c r="F14" s="22">
        <v>1</v>
      </c>
      <c r="G14" s="22"/>
      <c r="H14" s="22"/>
      <c r="I14" s="22">
        <v>1</v>
      </c>
      <c r="J14" s="22">
        <v>2</v>
      </c>
      <c r="K14" s="22">
        <v>2</v>
      </c>
      <c r="L14" s="22">
        <v>2</v>
      </c>
      <c r="M14" s="22">
        <v>2</v>
      </c>
      <c r="N14" s="22">
        <v>1</v>
      </c>
      <c r="O14" s="22">
        <v>2</v>
      </c>
      <c r="P14" s="22">
        <v>2</v>
      </c>
      <c r="Q14" s="22"/>
      <c r="R14" s="22">
        <v>1</v>
      </c>
      <c r="S14" s="22">
        <v>1</v>
      </c>
      <c r="T14" s="22">
        <v>4</v>
      </c>
      <c r="U14" s="22">
        <v>5</v>
      </c>
      <c r="V14" s="22">
        <v>10</v>
      </c>
      <c r="W14" s="22"/>
      <c r="X14" s="22"/>
      <c r="Y14" s="22"/>
      <c r="Z14" s="1">
        <f>IF(G14&gt;0,1,0)+IF(I14&gt;0,1,0)+IF(K14&gt;0,1,0)+IF(M14&gt;0,1,0)+IF(O14&gt;0,1,0)+IF(Q14&gt;0,1,0)+IF(S14&gt;0,1,0)+IF(U14&gt;0,1,0)+IF(W14&gt;0,1,0)+IF(Y14&gt;0,1,0)</f>
        <v>6</v>
      </c>
      <c r="AA14" s="1">
        <f>G14+I14+K14+M14+O14+Q14+S14+U14+W14+Y14</f>
        <v>13</v>
      </c>
      <c r="AB14" s="1">
        <f>IF(F14&gt;0,1,0)+IF(H14&gt;0,1,0)+IF(J14&gt;0,1,0)+IF(L14&gt;0,1,0)+IF(N14&gt;0,1,0)+IF(P14&gt;0,1,0)+IF(R14&gt;0,1,0)+IF(T14&gt;0,1,0)+IF(V14&gt;0,1,0)+IF(X14&gt;0,1,0)</f>
        <v>8</v>
      </c>
      <c r="AC14" s="1">
        <f>F14+H14+J14+L14+N14+P14+R14+T14+V14+X14</f>
        <v>23</v>
      </c>
      <c r="AD14" s="11">
        <f>RANK(AE14,$AE$4:$AE$39)</f>
        <v>13</v>
      </c>
      <c r="AE14" s="23">
        <f>AJ14-AK14+AL14-AM14</f>
        <v>5.585648148148148</v>
      </c>
      <c r="AF14" s="21">
        <f>(10-AE14)*$AJ$48-$AJ$49</f>
        <v>0.005160108024691358</v>
      </c>
      <c r="AG14" s="24">
        <f>AA14-Z14</f>
        <v>7</v>
      </c>
      <c r="AH14" s="25">
        <f>AB14-Z14</f>
        <v>2</v>
      </c>
      <c r="AI14" s="26">
        <f>AC14-AB14</f>
        <v>15</v>
      </c>
      <c r="AJ14" s="24">
        <f>Z14</f>
        <v>6</v>
      </c>
      <c r="AK14" s="27">
        <f>AG14*$AJ$42</f>
        <v>0.4666666666666667</v>
      </c>
      <c r="AL14" s="27">
        <f>AB14*$AJ$44</f>
        <v>0.05925925925925926</v>
      </c>
      <c r="AM14" s="23">
        <f>AI14*$AJ$46</f>
        <v>0.006944444444444445</v>
      </c>
      <c r="AN14" s="21">
        <v>0.04255787037037037</v>
      </c>
      <c r="AO14" s="21">
        <f>AN14-AF14</f>
        <v>0.037397762345679014</v>
      </c>
      <c r="AP14" s="28">
        <f>RANK(AN14,$AN$4:$AN$39,1)</f>
        <v>11</v>
      </c>
      <c r="AQ14" s="28">
        <f>RANK(AO14,$AO$4:$AO$35,1)</f>
        <v>12</v>
      </c>
    </row>
    <row r="15" spans="1:43" ht="12.75">
      <c r="A15" s="22">
        <v>12</v>
      </c>
      <c r="B15" s="22" t="s">
        <v>104</v>
      </c>
      <c r="C15" s="22">
        <v>1984</v>
      </c>
      <c r="D15" s="37">
        <v>1</v>
      </c>
      <c r="E15" s="22" t="s">
        <v>13</v>
      </c>
      <c r="F15" s="22"/>
      <c r="G15" s="22"/>
      <c r="H15" s="22"/>
      <c r="I15" s="22">
        <v>1</v>
      </c>
      <c r="J15" s="22">
        <v>1</v>
      </c>
      <c r="K15" s="22"/>
      <c r="L15" s="22"/>
      <c r="M15" s="22"/>
      <c r="N15" s="22">
        <v>1</v>
      </c>
      <c r="O15" s="22">
        <v>2</v>
      </c>
      <c r="P15" s="22"/>
      <c r="Q15" s="22"/>
      <c r="R15" s="22">
        <v>1</v>
      </c>
      <c r="S15" s="22">
        <v>3</v>
      </c>
      <c r="T15" s="22">
        <v>1</v>
      </c>
      <c r="U15" s="22">
        <v>1</v>
      </c>
      <c r="V15" s="22"/>
      <c r="W15" s="22"/>
      <c r="X15" s="22"/>
      <c r="Y15" s="22"/>
      <c r="Z15" s="1">
        <f>IF(G15&gt;0,1,0)+IF(I15&gt;0,1,0)+IF(K15&gt;0,1,0)+IF(M15&gt;0,1,0)+IF(O15&gt;0,1,0)+IF(Q15&gt;0,1,0)+IF(S15&gt;0,1,0)+IF(U15&gt;0,1,0)+IF(W15&gt;0,1,0)+IF(Y15&gt;0,1,0)</f>
        <v>4</v>
      </c>
      <c r="AA15" s="1">
        <f>G15+I15+K15+M15+O15+Q15+S15+U15+W15+Y15</f>
        <v>7</v>
      </c>
      <c r="AB15" s="1">
        <f>IF(F15&gt;0,1,0)+IF(H15&gt;0,1,0)+IF(J15&gt;0,1,0)+IF(L15&gt;0,1,0)+IF(N15&gt;0,1,0)+IF(P15&gt;0,1,0)+IF(R15&gt;0,1,0)+IF(T15&gt;0,1,0)+IF(V15&gt;0,1,0)+IF(X15&gt;0,1,0)</f>
        <v>4</v>
      </c>
      <c r="AC15" s="1">
        <f>F15+H15+J15+L15+N15+P15+R15+T15+V15+X15</f>
        <v>4</v>
      </c>
      <c r="AD15" s="11">
        <f>RANK(AE15,$AE$4:$AE$39)</f>
        <v>23</v>
      </c>
      <c r="AE15" s="23">
        <f>AJ15-AK15+AL15-AM15</f>
        <v>3.8296296296296295</v>
      </c>
      <c r="AF15" s="21">
        <f>(10-AE15)*$AJ$48-$AJ$49</f>
        <v>0.008818479938271607</v>
      </c>
      <c r="AG15" s="24">
        <f>AA15-Z15</f>
        <v>3</v>
      </c>
      <c r="AH15" s="25">
        <f>AB15-Z15</f>
        <v>0</v>
      </c>
      <c r="AI15" s="26">
        <f>AC15-AB15</f>
        <v>0</v>
      </c>
      <c r="AJ15" s="24">
        <f>Z15</f>
        <v>4</v>
      </c>
      <c r="AK15" s="27">
        <f>AG15*$AJ$42</f>
        <v>0.2</v>
      </c>
      <c r="AL15" s="27">
        <f>AB15*$AJ$44</f>
        <v>0.02962962962962963</v>
      </c>
      <c r="AM15" s="23">
        <f>AI15*$AJ$46</f>
        <v>0</v>
      </c>
      <c r="AN15" s="21">
        <v>0.042569444444444444</v>
      </c>
      <c r="AO15" s="21">
        <f>AN15-AF15</f>
        <v>0.033750964506172834</v>
      </c>
      <c r="AP15" s="28">
        <f>RANK(AN15,$AN$4:$AN$39,1)</f>
        <v>12</v>
      </c>
      <c r="AQ15" s="28">
        <f>RANK(AO15,$AO$4:$AO$35,1)</f>
        <v>2</v>
      </c>
    </row>
    <row r="16" spans="1:43" ht="12.75">
      <c r="A16" s="22">
        <v>13</v>
      </c>
      <c r="B16" s="22" t="s">
        <v>38</v>
      </c>
      <c r="C16" s="22">
        <v>1989</v>
      </c>
      <c r="D16" s="37" t="s">
        <v>23</v>
      </c>
      <c r="E16" s="22" t="s">
        <v>31</v>
      </c>
      <c r="F16" s="22"/>
      <c r="G16" s="22"/>
      <c r="H16" s="22"/>
      <c r="I16" s="22">
        <v>1</v>
      </c>
      <c r="J16" s="22"/>
      <c r="K16" s="22"/>
      <c r="L16" s="22"/>
      <c r="M16" s="22"/>
      <c r="N16" s="22">
        <v>1</v>
      </c>
      <c r="O16" s="22"/>
      <c r="P16" s="22"/>
      <c r="Q16" s="22"/>
      <c r="R16" s="22">
        <v>1</v>
      </c>
      <c r="S16" s="22">
        <v>4</v>
      </c>
      <c r="T16" s="22">
        <v>1</v>
      </c>
      <c r="U16" s="22">
        <v>1</v>
      </c>
      <c r="V16" s="22"/>
      <c r="W16" s="22"/>
      <c r="X16" s="22"/>
      <c r="Y16" s="22"/>
      <c r="Z16" s="1">
        <f>IF(G16&gt;0,1,0)+IF(I16&gt;0,1,0)+IF(K16&gt;0,1,0)+IF(M16&gt;0,1,0)+IF(O16&gt;0,1,0)+IF(Q16&gt;0,1,0)+IF(S16&gt;0,1,0)+IF(U16&gt;0,1,0)+IF(W16&gt;0,1,0)+IF(Y16&gt;0,1,0)</f>
        <v>3</v>
      </c>
      <c r="AA16" s="1">
        <f>G16+I16+K16+M16+O16+Q16+S16+U16+W16+Y16</f>
        <v>6</v>
      </c>
      <c r="AB16" s="1">
        <f>IF(F16&gt;0,1,0)+IF(H16&gt;0,1,0)+IF(J16&gt;0,1,0)+IF(L16&gt;0,1,0)+IF(N16&gt;0,1,0)+IF(P16&gt;0,1,0)+IF(R16&gt;0,1,0)+IF(T16&gt;0,1,0)+IF(V16&gt;0,1,0)+IF(X16&gt;0,1,0)</f>
        <v>3</v>
      </c>
      <c r="AC16" s="1">
        <f>F16+H16+J16+L16+N16+P16+R16+T16+V16+X16</f>
        <v>3</v>
      </c>
      <c r="AD16" s="11">
        <f>RANK(AE16,$AE$4:$AE$39)</f>
        <v>28</v>
      </c>
      <c r="AE16" s="23">
        <f>AJ16-AK16+AL16-AM16</f>
        <v>2.822222222222222</v>
      </c>
      <c r="AF16" s="21">
        <f>(10-AE16)*$AJ$48-$AJ$49</f>
        <v>0.01091724537037037</v>
      </c>
      <c r="AG16" s="24">
        <f>AA16-Z16</f>
        <v>3</v>
      </c>
      <c r="AH16" s="25">
        <f>AB16-Z16</f>
        <v>0</v>
      </c>
      <c r="AI16" s="26">
        <f>AC16-AB16</f>
        <v>0</v>
      </c>
      <c r="AJ16" s="24">
        <f>Z16</f>
        <v>3</v>
      </c>
      <c r="AK16" s="27">
        <f>AG16*$AJ$42</f>
        <v>0.2</v>
      </c>
      <c r="AL16" s="27">
        <f>AB16*$AJ$44</f>
        <v>0.022222222222222223</v>
      </c>
      <c r="AM16" s="23">
        <f>AI16*$AJ$46</f>
        <v>0</v>
      </c>
      <c r="AN16" s="21">
        <v>0.043287037037037034</v>
      </c>
      <c r="AO16" s="21">
        <f>AN16-AF16</f>
        <v>0.03236979166666666</v>
      </c>
      <c r="AP16" s="28">
        <f>RANK(AN16,$AN$4:$AN$39,1)</f>
        <v>13</v>
      </c>
      <c r="AQ16" s="28">
        <f>RANK(AO16,$AO$4:$AO$35,1)</f>
        <v>1</v>
      </c>
    </row>
    <row r="17" spans="1:43" ht="12.75">
      <c r="A17" s="22">
        <v>14</v>
      </c>
      <c r="B17" s="22" t="s">
        <v>25</v>
      </c>
      <c r="C17" s="22">
        <v>1981</v>
      </c>
      <c r="D17" s="37">
        <v>3</v>
      </c>
      <c r="E17" s="22" t="s">
        <v>26</v>
      </c>
      <c r="F17" s="22">
        <v>1</v>
      </c>
      <c r="G17" s="22"/>
      <c r="H17" s="22"/>
      <c r="I17" s="22">
        <v>1</v>
      </c>
      <c r="J17" s="22">
        <v>1</v>
      </c>
      <c r="K17" s="22"/>
      <c r="L17" s="22">
        <v>2</v>
      </c>
      <c r="M17" s="22">
        <v>2</v>
      </c>
      <c r="N17" s="22">
        <v>1</v>
      </c>
      <c r="O17" s="22">
        <v>2</v>
      </c>
      <c r="P17" s="22">
        <v>6</v>
      </c>
      <c r="Q17" s="22"/>
      <c r="R17" s="22">
        <v>1</v>
      </c>
      <c r="S17" s="22">
        <v>2</v>
      </c>
      <c r="T17" s="22">
        <v>1</v>
      </c>
      <c r="U17" s="22">
        <v>1</v>
      </c>
      <c r="V17" s="22">
        <v>4</v>
      </c>
      <c r="W17" s="22"/>
      <c r="X17" s="22"/>
      <c r="Y17" s="22"/>
      <c r="Z17" s="1">
        <f>IF(G17&gt;0,1,0)+IF(I17&gt;0,1,0)+IF(K17&gt;0,1,0)+IF(M17&gt;0,1,0)+IF(O17&gt;0,1,0)+IF(Q17&gt;0,1,0)+IF(S17&gt;0,1,0)+IF(U17&gt;0,1,0)+IF(W17&gt;0,1,0)+IF(Y17&gt;0,1,0)</f>
        <v>5</v>
      </c>
      <c r="AA17" s="1">
        <f>G17+I17+K17+M17+O17+Q17+S17+U17+W17+Y17</f>
        <v>8</v>
      </c>
      <c r="AB17" s="1">
        <f>IF(F17&gt;0,1,0)+IF(H17&gt;0,1,0)+IF(J17&gt;0,1,0)+IF(L17&gt;0,1,0)+IF(N17&gt;0,1,0)+IF(P17&gt;0,1,0)+IF(R17&gt;0,1,0)+IF(T17&gt;0,1,0)+IF(V17&gt;0,1,0)+IF(X17&gt;0,1,0)</f>
        <v>8</v>
      </c>
      <c r="AC17" s="1">
        <f>F17+H17+J17+L17+N17+P17+R17+T17+V17+X17</f>
        <v>17</v>
      </c>
      <c r="AD17" s="11">
        <f>RANK(AE17,$AE$4:$AE$39)</f>
        <v>15</v>
      </c>
      <c r="AE17" s="23">
        <f>AJ17-AK17+AL17-AM17</f>
        <v>4.855092592592593</v>
      </c>
      <c r="AF17" s="21">
        <f>(10-AE17)*$AJ$48-$AJ$49</f>
        <v>0.006682098765432099</v>
      </c>
      <c r="AG17" s="24">
        <f>AA17-Z17</f>
        <v>3</v>
      </c>
      <c r="AH17" s="25">
        <f>AB17-Z17</f>
        <v>3</v>
      </c>
      <c r="AI17" s="26">
        <f>AC17-AB17</f>
        <v>9</v>
      </c>
      <c r="AJ17" s="24">
        <f>Z17</f>
        <v>5</v>
      </c>
      <c r="AK17" s="27">
        <f>AG17*$AJ$42</f>
        <v>0.2</v>
      </c>
      <c r="AL17" s="27">
        <f>AB17*$AJ$44</f>
        <v>0.05925925925925926</v>
      </c>
      <c r="AM17" s="23">
        <f>AI17*$AJ$46</f>
        <v>0.004166666666666667</v>
      </c>
      <c r="AN17" s="21">
        <v>0.04482638888888889</v>
      </c>
      <c r="AO17" s="21">
        <f>AN17-AF17</f>
        <v>0.03814429012345679</v>
      </c>
      <c r="AP17" s="28">
        <f>RANK(AN17,$AN$4:$AN$39,1)</f>
        <v>14</v>
      </c>
      <c r="AQ17" s="28">
        <f>RANK(AO17,$AO$4:$AO$35,1)</f>
        <v>16</v>
      </c>
    </row>
    <row r="18" spans="1:43" ht="12.75">
      <c r="A18" s="22">
        <v>15</v>
      </c>
      <c r="B18" s="22" t="s">
        <v>29</v>
      </c>
      <c r="C18" s="22">
        <v>1987</v>
      </c>
      <c r="D18" s="37" t="s">
        <v>30</v>
      </c>
      <c r="E18" s="22" t="s">
        <v>31</v>
      </c>
      <c r="F18" s="22">
        <v>1</v>
      </c>
      <c r="G18" s="22"/>
      <c r="H18" s="22"/>
      <c r="I18" s="22">
        <v>1</v>
      </c>
      <c r="J18" s="22">
        <v>4</v>
      </c>
      <c r="K18" s="22"/>
      <c r="L18" s="22">
        <v>4</v>
      </c>
      <c r="M18" s="22">
        <v>4</v>
      </c>
      <c r="N18" s="22">
        <v>1</v>
      </c>
      <c r="O18" s="22">
        <v>1</v>
      </c>
      <c r="P18" s="22">
        <v>1</v>
      </c>
      <c r="Q18" s="22"/>
      <c r="R18" s="22">
        <v>1</v>
      </c>
      <c r="S18" s="22">
        <v>1</v>
      </c>
      <c r="T18" s="22">
        <v>1</v>
      </c>
      <c r="U18" s="22">
        <v>1</v>
      </c>
      <c r="V18" s="22">
        <v>5</v>
      </c>
      <c r="W18" s="22"/>
      <c r="X18" s="22"/>
      <c r="Y18" s="22"/>
      <c r="Z18" s="1">
        <f>IF(G18&gt;0,1,0)+IF(I18&gt;0,1,0)+IF(K18&gt;0,1,0)+IF(M18&gt;0,1,0)+IF(O18&gt;0,1,0)+IF(Q18&gt;0,1,0)+IF(S18&gt;0,1,0)+IF(U18&gt;0,1,0)+IF(W18&gt;0,1,0)+IF(Y18&gt;0,1,0)</f>
        <v>5</v>
      </c>
      <c r="AA18" s="1">
        <f>G18+I18+K18+M18+O18+Q18+S18+U18+W18+Y18</f>
        <v>8</v>
      </c>
      <c r="AB18" s="1">
        <f>IF(F18&gt;0,1,0)+IF(H18&gt;0,1,0)+IF(J18&gt;0,1,0)+IF(L18&gt;0,1,0)+IF(N18&gt;0,1,0)+IF(P18&gt;0,1,0)+IF(R18&gt;0,1,0)+IF(T18&gt;0,1,0)+IF(V18&gt;0,1,0)+IF(X18&gt;0,1,0)</f>
        <v>8</v>
      </c>
      <c r="AC18" s="1">
        <f>F18+H18+J18+L18+N18+P18+R18+T18+V18+X18</f>
        <v>18</v>
      </c>
      <c r="AD18" s="11">
        <f>RANK(AE18,$AE$4:$AE$39)</f>
        <v>16</v>
      </c>
      <c r="AE18" s="23">
        <f>AJ18-AK18+AL18-AM18</f>
        <v>4.854629629629629</v>
      </c>
      <c r="AF18" s="21">
        <f>(10-AE18)*$AJ$48-$AJ$49</f>
        <v>0.006683063271604939</v>
      </c>
      <c r="AG18" s="24">
        <f>AA18-Z18</f>
        <v>3</v>
      </c>
      <c r="AH18" s="25">
        <f>AB18-Z18</f>
        <v>3</v>
      </c>
      <c r="AI18" s="26">
        <f>AC18-AB18</f>
        <v>10</v>
      </c>
      <c r="AJ18" s="24">
        <f>Z18</f>
        <v>5</v>
      </c>
      <c r="AK18" s="27">
        <f>AG18*$AJ$42</f>
        <v>0.2</v>
      </c>
      <c r="AL18" s="27">
        <f>AB18*$AJ$44</f>
        <v>0.05925925925925926</v>
      </c>
      <c r="AM18" s="23">
        <f>AI18*$AJ$46</f>
        <v>0.004629629629629629</v>
      </c>
      <c r="AN18" s="21">
        <v>0.04482638888888889</v>
      </c>
      <c r="AO18" s="21">
        <f>AN18-AF18</f>
        <v>0.03814332561728395</v>
      </c>
      <c r="AP18" s="28">
        <f>RANK(AN18,$AN$4:$AN$39,1)</f>
        <v>14</v>
      </c>
      <c r="AQ18" s="28">
        <f>RANK(AO18,$AO$4:$AO$35,1)</f>
        <v>15</v>
      </c>
    </row>
    <row r="19" spans="1:43" ht="12.75">
      <c r="A19" s="22">
        <v>16</v>
      </c>
      <c r="B19" s="22" t="s">
        <v>56</v>
      </c>
      <c r="C19" s="22">
        <v>1990</v>
      </c>
      <c r="D19" s="37"/>
      <c r="E19" s="22" t="s">
        <v>13</v>
      </c>
      <c r="F19" s="22"/>
      <c r="G19" s="22"/>
      <c r="H19" s="22"/>
      <c r="I19" s="22">
        <v>1</v>
      </c>
      <c r="J19" s="22"/>
      <c r="K19" s="22"/>
      <c r="L19" s="22"/>
      <c r="M19" s="22"/>
      <c r="N19" s="22">
        <v>1</v>
      </c>
      <c r="O19" s="22">
        <v>1</v>
      </c>
      <c r="P19" s="22"/>
      <c r="Q19" s="22"/>
      <c r="R19" s="22"/>
      <c r="S19" s="22"/>
      <c r="T19" s="22">
        <v>3</v>
      </c>
      <c r="U19" s="22">
        <v>3</v>
      </c>
      <c r="V19" s="22"/>
      <c r="W19" s="22"/>
      <c r="X19" s="22"/>
      <c r="Y19" s="22"/>
      <c r="Z19" s="1">
        <f>IF(G19&gt;0,1,0)+IF(I19&gt;0,1,0)+IF(K19&gt;0,1,0)+IF(M19&gt;0,1,0)+IF(O19&gt;0,1,0)+IF(Q19&gt;0,1,0)+IF(S19&gt;0,1,0)+IF(U19&gt;0,1,0)+IF(W19&gt;0,1,0)+IF(Y19&gt;0,1,0)</f>
        <v>3</v>
      </c>
      <c r="AA19" s="1">
        <f>G19+I19+K19+M19+O19+Q19+S19+U19+W19+Y19</f>
        <v>5</v>
      </c>
      <c r="AB19" s="1">
        <f>IF(F19&gt;0,1,0)+IF(H19&gt;0,1,0)+IF(J19&gt;0,1,0)+IF(L19&gt;0,1,0)+IF(N19&gt;0,1,0)+IF(P19&gt;0,1,0)+IF(R19&gt;0,1,0)+IF(T19&gt;0,1,0)+IF(V19&gt;0,1,0)+IF(X19&gt;0,1,0)</f>
        <v>2</v>
      </c>
      <c r="AC19" s="1">
        <f>F19+H19+J19+L19+N19+P19+R19+T19+V19+X19</f>
        <v>4</v>
      </c>
      <c r="AD19" s="11">
        <f>RANK(AE19,$AE$4:$AE$39)</f>
        <v>27</v>
      </c>
      <c r="AE19" s="23">
        <f>AJ19-AK19+AL19-AM19</f>
        <v>2.8805555555555555</v>
      </c>
      <c r="AF19" s="21">
        <f>(10-AE19)*$AJ$48-$AJ$49</f>
        <v>0.010795717592592593</v>
      </c>
      <c r="AG19" s="24">
        <f>AA19-Z19</f>
        <v>2</v>
      </c>
      <c r="AH19" s="25">
        <f>AB19-Z19</f>
        <v>-1</v>
      </c>
      <c r="AI19" s="26">
        <f>AC19-AB19</f>
        <v>2</v>
      </c>
      <c r="AJ19" s="24">
        <f>Z19</f>
        <v>3</v>
      </c>
      <c r="AK19" s="27">
        <f>AG19*$AJ$42</f>
        <v>0.13333333333333333</v>
      </c>
      <c r="AL19" s="27">
        <f>AB19*$AJ$44</f>
        <v>0.014814814814814815</v>
      </c>
      <c r="AM19" s="23">
        <f>AI19*$AJ$46</f>
        <v>0.000925925925925926</v>
      </c>
      <c r="AN19" s="21">
        <v>0.04576388888888889</v>
      </c>
      <c r="AO19" s="21">
        <f>AN19-AF19</f>
        <v>0.0349681712962963</v>
      </c>
      <c r="AP19" s="28">
        <f>RANK(AN19,$AN$4:$AN$39,1)</f>
        <v>16</v>
      </c>
      <c r="AQ19" s="28">
        <f>RANK(AO19,$AO$4:$AO$35,1)</f>
        <v>7</v>
      </c>
    </row>
    <row r="20" spans="1:43" ht="12.75">
      <c r="A20" s="22">
        <v>17</v>
      </c>
      <c r="B20" s="22" t="s">
        <v>27</v>
      </c>
      <c r="C20" s="22">
        <v>1981</v>
      </c>
      <c r="D20" s="37"/>
      <c r="E20" s="22" t="s">
        <v>8</v>
      </c>
      <c r="F20" s="22"/>
      <c r="G20" s="22"/>
      <c r="H20" s="22"/>
      <c r="I20" s="22">
        <v>1</v>
      </c>
      <c r="J20" s="22">
        <v>1</v>
      </c>
      <c r="K20" s="22"/>
      <c r="L20" s="22"/>
      <c r="M20" s="22"/>
      <c r="N20" s="22">
        <v>1</v>
      </c>
      <c r="O20" s="22">
        <v>1</v>
      </c>
      <c r="P20" s="22"/>
      <c r="Q20" s="22"/>
      <c r="R20" s="22">
        <v>1</v>
      </c>
      <c r="S20" s="22">
        <v>1</v>
      </c>
      <c r="T20" s="22">
        <v>1</v>
      </c>
      <c r="U20" s="22">
        <v>1</v>
      </c>
      <c r="V20" s="22"/>
      <c r="W20" s="22"/>
      <c r="X20" s="22"/>
      <c r="Y20" s="22"/>
      <c r="Z20" s="1">
        <f>IF(G20&gt;0,1,0)+IF(I20&gt;0,1,0)+IF(K20&gt;0,1,0)+IF(M20&gt;0,1,0)+IF(O20&gt;0,1,0)+IF(Q20&gt;0,1,0)+IF(S20&gt;0,1,0)+IF(U20&gt;0,1,0)+IF(W20&gt;0,1,0)+IF(Y20&gt;0,1,0)</f>
        <v>4</v>
      </c>
      <c r="AA20" s="1">
        <f>G20+I20+K20+M20+O20+Q20+S20+U20+W20+Y20</f>
        <v>4</v>
      </c>
      <c r="AB20" s="1">
        <f>IF(F20&gt;0,1,0)+IF(H20&gt;0,1,0)+IF(J20&gt;0,1,0)+IF(L20&gt;0,1,0)+IF(N20&gt;0,1,0)+IF(P20&gt;0,1,0)+IF(R20&gt;0,1,0)+IF(T20&gt;0,1,0)+IF(V20&gt;0,1,0)+IF(X20&gt;0,1,0)</f>
        <v>4</v>
      </c>
      <c r="AC20" s="1">
        <f>F20+H20+J20+L20+N20+P20+R20+T20+V20+X20</f>
        <v>4</v>
      </c>
      <c r="AD20" s="11">
        <f>RANK(AE20,$AE$4:$AE$39)</f>
        <v>20</v>
      </c>
      <c r="AE20" s="23">
        <f>AJ20-AK20+AL20-AM20</f>
        <v>4.029629629629629</v>
      </c>
      <c r="AF20" s="21">
        <f>(10-AE20)*$AJ$48-$AJ$49</f>
        <v>0.00840181327160494</v>
      </c>
      <c r="AG20" s="24">
        <f>AA20-Z20</f>
        <v>0</v>
      </c>
      <c r="AH20" s="25">
        <f>AB20-Z20</f>
        <v>0</v>
      </c>
      <c r="AI20" s="26">
        <f>AC20-AB20</f>
        <v>0</v>
      </c>
      <c r="AJ20" s="24">
        <f>Z20</f>
        <v>4</v>
      </c>
      <c r="AK20" s="27">
        <f>AG20*$AJ$42</f>
        <v>0</v>
      </c>
      <c r="AL20" s="27">
        <f>AB20*$AJ$44</f>
        <v>0.02962962962962963</v>
      </c>
      <c r="AM20" s="23">
        <f>AI20*$AJ$46</f>
        <v>0</v>
      </c>
      <c r="AN20" s="21">
        <v>0.04614583333333333</v>
      </c>
      <c r="AO20" s="21">
        <f>AN20-AF20</f>
        <v>0.03774402006172839</v>
      </c>
      <c r="AP20" s="28">
        <f>RANK(AN20,$AN$4:$AN$39,1)</f>
        <v>17</v>
      </c>
      <c r="AQ20" s="28">
        <f>RANK(AO20,$AO$4:$AO$35,1)</f>
        <v>13</v>
      </c>
    </row>
    <row r="21" spans="1:43" ht="12.75">
      <c r="A21" s="22">
        <v>18</v>
      </c>
      <c r="B21" s="22" t="s">
        <v>24</v>
      </c>
      <c r="C21" s="22">
        <v>1983</v>
      </c>
      <c r="D21" s="37">
        <v>2</v>
      </c>
      <c r="E21" s="22" t="s">
        <v>8</v>
      </c>
      <c r="F21" s="22">
        <v>1</v>
      </c>
      <c r="G21" s="22"/>
      <c r="H21" s="22"/>
      <c r="I21" s="22">
        <v>1</v>
      </c>
      <c r="J21" s="22">
        <v>1</v>
      </c>
      <c r="K21" s="22"/>
      <c r="L21" s="22">
        <v>3</v>
      </c>
      <c r="M21" s="22">
        <v>3</v>
      </c>
      <c r="N21" s="22">
        <v>1</v>
      </c>
      <c r="O21" s="22">
        <v>1</v>
      </c>
      <c r="P21" s="22">
        <v>2</v>
      </c>
      <c r="Q21" s="22"/>
      <c r="R21" s="22">
        <v>1</v>
      </c>
      <c r="S21" s="22">
        <v>1</v>
      </c>
      <c r="T21" s="22">
        <v>1</v>
      </c>
      <c r="U21" s="22">
        <v>1</v>
      </c>
      <c r="V21" s="22">
        <v>1</v>
      </c>
      <c r="W21" s="22">
        <v>1</v>
      </c>
      <c r="X21" s="22"/>
      <c r="Y21" s="22"/>
      <c r="Z21" s="1">
        <f>IF(G21&gt;0,1,0)+IF(I21&gt;0,1,0)+IF(K21&gt;0,1,0)+IF(M21&gt;0,1,0)+IF(O21&gt;0,1,0)+IF(Q21&gt;0,1,0)+IF(S21&gt;0,1,0)+IF(U21&gt;0,1,0)+IF(W21&gt;0,1,0)+IF(Y21&gt;0,1,0)</f>
        <v>6</v>
      </c>
      <c r="AA21" s="1">
        <f>G21+I21+K21+M21+O21+Q21+S21+U21+W21+Y21</f>
        <v>8</v>
      </c>
      <c r="AB21" s="1">
        <f>IF(F21&gt;0,1,0)+IF(H21&gt;0,1,0)+IF(J21&gt;0,1,0)+IF(L21&gt;0,1,0)+IF(N21&gt;0,1,0)+IF(P21&gt;0,1,0)+IF(R21&gt;0,1,0)+IF(T21&gt;0,1,0)+IF(V21&gt;0,1,0)+IF(X21&gt;0,1,0)</f>
        <v>8</v>
      </c>
      <c r="AC21" s="1">
        <f>F21+H21+J21+L21+N21+P21+R21+T21+V21+X21</f>
        <v>11</v>
      </c>
      <c r="AD21" s="11">
        <f>RANK(AE21,$AE$4:$AE$39)</f>
        <v>10</v>
      </c>
      <c r="AE21" s="23">
        <f>AJ21-AK21+AL21-AM21</f>
        <v>5.9245370370370365</v>
      </c>
      <c r="AF21" s="21">
        <f>(10-AE21)*$AJ$48-$AJ$49</f>
        <v>0.004454089506172841</v>
      </c>
      <c r="AG21" s="24">
        <f>AA21-Z21</f>
        <v>2</v>
      </c>
      <c r="AH21" s="25">
        <f>AB21-Z21</f>
        <v>2</v>
      </c>
      <c r="AI21" s="26">
        <f>AC21-AB21</f>
        <v>3</v>
      </c>
      <c r="AJ21" s="24">
        <f>Z21</f>
        <v>6</v>
      </c>
      <c r="AK21" s="27">
        <f>AG21*$AJ$42</f>
        <v>0.13333333333333333</v>
      </c>
      <c r="AL21" s="27">
        <f>AB21*$AJ$44</f>
        <v>0.05925925925925926</v>
      </c>
      <c r="AM21" s="23">
        <f>AI21*$AJ$46</f>
        <v>0.001388888888888889</v>
      </c>
      <c r="AN21" s="21">
        <v>0.04732638888888889</v>
      </c>
      <c r="AO21" s="21">
        <f>AN21-AF21</f>
        <v>0.04287229938271605</v>
      </c>
      <c r="AP21" s="28">
        <f>RANK(AN21,$AN$4:$AN$39,1)</f>
        <v>18</v>
      </c>
      <c r="AQ21" s="28">
        <f>RANK(AO21,$AO$4:$AO$35,1)</f>
        <v>21</v>
      </c>
    </row>
    <row r="22" spans="1:43" ht="12.75">
      <c r="A22" s="22">
        <v>19</v>
      </c>
      <c r="B22" s="22" t="s">
        <v>39</v>
      </c>
      <c r="C22" s="22"/>
      <c r="D22" s="37" t="s">
        <v>23</v>
      </c>
      <c r="E22" s="22" t="s">
        <v>35</v>
      </c>
      <c r="F22" s="22"/>
      <c r="G22" s="22"/>
      <c r="H22" s="22"/>
      <c r="I22" s="22">
        <v>1</v>
      </c>
      <c r="J22" s="22">
        <v>1</v>
      </c>
      <c r="K22" s="22"/>
      <c r="L22" s="22"/>
      <c r="M22" s="22"/>
      <c r="N22" s="22">
        <v>1</v>
      </c>
      <c r="O22" s="22">
        <v>1</v>
      </c>
      <c r="P22" s="22"/>
      <c r="Q22" s="22"/>
      <c r="R22" s="22">
        <v>2</v>
      </c>
      <c r="S22" s="22">
        <v>2</v>
      </c>
      <c r="T22" s="22">
        <v>2</v>
      </c>
      <c r="U22" s="22">
        <v>3</v>
      </c>
      <c r="V22" s="22"/>
      <c r="W22" s="22"/>
      <c r="X22" s="22"/>
      <c r="Y22" s="22"/>
      <c r="Z22" s="1">
        <f>IF(G22&gt;0,1,0)+IF(I22&gt;0,1,0)+IF(K22&gt;0,1,0)+IF(M22&gt;0,1,0)+IF(O22&gt;0,1,0)+IF(Q22&gt;0,1,0)+IF(S22&gt;0,1,0)+IF(U22&gt;0,1,0)+IF(W22&gt;0,1,0)+IF(Y22&gt;0,1,0)</f>
        <v>4</v>
      </c>
      <c r="AA22" s="1">
        <f>G22+I22+K22+M22+O22+Q22+S22+U22+W22+Y22</f>
        <v>7</v>
      </c>
      <c r="AB22" s="1">
        <f>IF(F22&gt;0,1,0)+IF(H22&gt;0,1,0)+IF(J22&gt;0,1,0)+IF(L22&gt;0,1,0)+IF(N22&gt;0,1,0)+IF(P22&gt;0,1,0)+IF(R22&gt;0,1,0)+IF(T22&gt;0,1,0)+IF(V22&gt;0,1,0)+IF(X22&gt;0,1,0)</f>
        <v>4</v>
      </c>
      <c r="AC22" s="1">
        <f>F22+H22+J22+L22+N22+P22+R22+T22+V22+X22</f>
        <v>6</v>
      </c>
      <c r="AD22" s="11">
        <f>RANK(AE22,$AE$4:$AE$39)</f>
        <v>24</v>
      </c>
      <c r="AE22" s="23">
        <f>AJ22-AK22+AL22-AM22</f>
        <v>3.8287037037037037</v>
      </c>
      <c r="AF22" s="21">
        <f>(10-AE22)*$AJ$48-$AJ$49</f>
        <v>0.008820408950617283</v>
      </c>
      <c r="AG22" s="24">
        <f>AA22-Z22</f>
        <v>3</v>
      </c>
      <c r="AH22" s="25">
        <f>AB22-Z22</f>
        <v>0</v>
      </c>
      <c r="AI22" s="26">
        <f>AC22-AB22</f>
        <v>2</v>
      </c>
      <c r="AJ22" s="24">
        <f>Z22</f>
        <v>4</v>
      </c>
      <c r="AK22" s="27">
        <f>AG22*$AJ$42</f>
        <v>0.2</v>
      </c>
      <c r="AL22" s="27">
        <f>AB22*$AJ$44</f>
        <v>0.02962962962962963</v>
      </c>
      <c r="AM22" s="23">
        <f>AI22*$AJ$46</f>
        <v>0.000925925925925926</v>
      </c>
      <c r="AN22" s="21">
        <v>0.0497337962962963</v>
      </c>
      <c r="AO22" s="21">
        <f>AN22-AF22</f>
        <v>0.040913387345679016</v>
      </c>
      <c r="AP22" s="28">
        <f>RANK(AN22,$AN$4:$AN$39,1)</f>
        <v>19</v>
      </c>
      <c r="AQ22" s="28">
        <f>RANK(AO22,$AO$4:$AO$35,1)</f>
        <v>18</v>
      </c>
    </row>
    <row r="23" spans="1:43" ht="12.75">
      <c r="A23" s="22">
        <v>20</v>
      </c>
      <c r="B23" s="22" t="s">
        <v>22</v>
      </c>
      <c r="C23" s="22">
        <v>1986</v>
      </c>
      <c r="D23" s="37" t="s">
        <v>23</v>
      </c>
      <c r="E23" s="22" t="s">
        <v>6</v>
      </c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1">
        <f>IF(G23&gt;0,1,0)+IF(I23&gt;0,1,0)+IF(K23&gt;0,1,0)+IF(M23&gt;0,1,0)+IF(O23&gt;0,1,0)+IF(Q23&gt;0,1,0)+IF(S23&gt;0,1,0)+IF(U23&gt;0,1,0)+IF(W23&gt;0,1,0)+IF(Y23&gt;0,1,0)</f>
        <v>0</v>
      </c>
      <c r="AA23" s="1">
        <f>G23+I23+K23+M23+O23+Q23+S23+U23+W23+Y23</f>
        <v>0</v>
      </c>
      <c r="AB23" s="1">
        <f>IF(F23&gt;0,1,0)+IF(H23&gt;0,1,0)+IF(J23&gt;0,1,0)+IF(L23&gt;0,1,0)+IF(N23&gt;0,1,0)+IF(P23&gt;0,1,0)+IF(R23&gt;0,1,0)+IF(T23&gt;0,1,0)+IF(V23&gt;0,1,0)+IF(X23&gt;0,1,0)</f>
        <v>0</v>
      </c>
      <c r="AC23" s="1">
        <f>F23+H23+J23+L23+N23+P23+R23+T23+V23+X23</f>
        <v>0</v>
      </c>
      <c r="AD23" s="11">
        <f>RANK(AE23,$AE$4:$AE$39)</f>
        <v>32</v>
      </c>
      <c r="AE23" s="23">
        <f>AJ23-AK23+AL23-AM23</f>
        <v>0</v>
      </c>
      <c r="AF23" s="21">
        <f>(10-AE23)*$AJ$48-$AJ$49</f>
        <v>0.016796875</v>
      </c>
      <c r="AG23" s="24">
        <f>AA23-Z23</f>
        <v>0</v>
      </c>
      <c r="AH23" s="25">
        <f>AB23-Z23</f>
        <v>0</v>
      </c>
      <c r="AI23" s="26">
        <f>AC23-AB23</f>
        <v>0</v>
      </c>
      <c r="AJ23" s="24">
        <f>Z23</f>
        <v>0</v>
      </c>
      <c r="AK23" s="27">
        <f>AG23*$AJ$42</f>
        <v>0</v>
      </c>
      <c r="AL23" s="27">
        <f>AB23*$AJ$44</f>
        <v>0</v>
      </c>
      <c r="AM23" s="23">
        <f>AI23*$AJ$46</f>
        <v>0</v>
      </c>
      <c r="AN23" s="21">
        <v>0.05178240740740741</v>
      </c>
      <c r="AO23" s="21">
        <f>AN23-AF23</f>
        <v>0.03498553240740741</v>
      </c>
      <c r="AP23" s="28">
        <f>RANK(AN23,$AN$4:$AN$39,1)</f>
        <v>20</v>
      </c>
      <c r="AQ23" s="28">
        <f>RANK(AO23,$AO$4:$AO$35,1)</f>
        <v>8</v>
      </c>
    </row>
    <row r="24" spans="1:43" ht="12.75">
      <c r="A24" s="22">
        <v>21</v>
      </c>
      <c r="B24" s="22" t="s">
        <v>46</v>
      </c>
      <c r="C24" s="22">
        <v>1963</v>
      </c>
      <c r="D24" s="37"/>
      <c r="E24" s="22" t="s">
        <v>47</v>
      </c>
      <c r="F24" s="22">
        <v>1</v>
      </c>
      <c r="G24" s="22"/>
      <c r="H24" s="22"/>
      <c r="I24" s="22">
        <v>1</v>
      </c>
      <c r="J24" s="22">
        <v>3</v>
      </c>
      <c r="K24" s="22"/>
      <c r="L24" s="22"/>
      <c r="M24" s="22"/>
      <c r="N24" s="22">
        <v>1</v>
      </c>
      <c r="O24" s="22">
        <v>1</v>
      </c>
      <c r="P24" s="22"/>
      <c r="Q24" s="22"/>
      <c r="R24" s="22">
        <v>1</v>
      </c>
      <c r="S24" s="22">
        <v>3</v>
      </c>
      <c r="T24" s="22">
        <v>1</v>
      </c>
      <c r="U24" s="22">
        <v>1</v>
      </c>
      <c r="V24" s="22"/>
      <c r="W24" s="22"/>
      <c r="X24" s="22"/>
      <c r="Y24" s="22"/>
      <c r="Z24" s="1">
        <f>IF(G24&gt;0,1,0)+IF(I24&gt;0,1,0)+IF(K24&gt;0,1,0)+IF(M24&gt;0,1,0)+IF(O24&gt;0,1,0)+IF(Q24&gt;0,1,0)+IF(S24&gt;0,1,0)+IF(U24&gt;0,1,0)+IF(W24&gt;0,1,0)+IF(Y24&gt;0,1,0)</f>
        <v>4</v>
      </c>
      <c r="AA24" s="1">
        <f>G24+I24+K24+M24+O24+Q24+S24+U24+W24+Y24</f>
        <v>6</v>
      </c>
      <c r="AB24" s="1">
        <f>IF(F24&gt;0,1,0)+IF(H24&gt;0,1,0)+IF(J24&gt;0,1,0)+IF(L24&gt;0,1,0)+IF(N24&gt;0,1,0)+IF(P24&gt;0,1,0)+IF(R24&gt;0,1,0)+IF(T24&gt;0,1,0)+IF(V24&gt;0,1,0)+IF(X24&gt;0,1,0)</f>
        <v>5</v>
      </c>
      <c r="AC24" s="1">
        <f>F24+H24+J24+L24+N24+P24+R24+T24+V24+X24</f>
        <v>7</v>
      </c>
      <c r="AD24" s="11">
        <f>RANK(AE24,$AE$4:$AE$39)</f>
        <v>22</v>
      </c>
      <c r="AE24" s="23">
        <f>AJ24-AK24+AL24-AM24</f>
        <v>3.902777777777778</v>
      </c>
      <c r="AF24" s="21">
        <f>(10-AE24)*$AJ$48-$AJ$49</f>
        <v>0.008666087962962962</v>
      </c>
      <c r="AG24" s="24">
        <f>AA24-Z24</f>
        <v>2</v>
      </c>
      <c r="AH24" s="25">
        <f>AB24-Z24</f>
        <v>1</v>
      </c>
      <c r="AI24" s="26">
        <f>AC24-AB24</f>
        <v>2</v>
      </c>
      <c r="AJ24" s="24">
        <f>Z24</f>
        <v>4</v>
      </c>
      <c r="AK24" s="27">
        <f>AG24*$AJ$42</f>
        <v>0.13333333333333333</v>
      </c>
      <c r="AL24" s="27">
        <f>AB24*$AJ$44</f>
        <v>0.037037037037037035</v>
      </c>
      <c r="AM24" s="23">
        <f>AI24*$AJ$46</f>
        <v>0.000925925925925926</v>
      </c>
      <c r="AN24" s="21">
        <v>0.051805555555555556</v>
      </c>
      <c r="AO24" s="21">
        <f>AN24-AF24</f>
        <v>0.043139467592592594</v>
      </c>
      <c r="AP24" s="28">
        <f>RANK(AN24,$AN$4:$AN$39,1)</f>
        <v>21</v>
      </c>
      <c r="AQ24" s="28">
        <f>RANK(AO24,$AO$4:$AO$35,1)</f>
        <v>22</v>
      </c>
    </row>
    <row r="25" spans="1:43" ht="12.75">
      <c r="A25" s="22">
        <v>22</v>
      </c>
      <c r="B25" s="22" t="s">
        <v>45</v>
      </c>
      <c r="C25" s="22">
        <v>1991</v>
      </c>
      <c r="D25" s="37">
        <v>2</v>
      </c>
      <c r="E25" s="22" t="s">
        <v>31</v>
      </c>
      <c r="F25" s="22"/>
      <c r="G25" s="22"/>
      <c r="H25" s="22"/>
      <c r="I25" s="22">
        <v>1</v>
      </c>
      <c r="J25" s="22">
        <v>1</v>
      </c>
      <c r="K25" s="22"/>
      <c r="L25" s="22">
        <v>1</v>
      </c>
      <c r="M25" s="22">
        <v>1</v>
      </c>
      <c r="N25" s="22">
        <v>1</v>
      </c>
      <c r="O25" s="22">
        <v>1</v>
      </c>
      <c r="P25" s="22">
        <v>2</v>
      </c>
      <c r="Q25" s="22"/>
      <c r="R25" s="22">
        <v>1</v>
      </c>
      <c r="S25" s="22">
        <v>4</v>
      </c>
      <c r="T25" s="22">
        <v>1</v>
      </c>
      <c r="U25" s="22">
        <v>1</v>
      </c>
      <c r="V25" s="22"/>
      <c r="W25" s="22"/>
      <c r="X25" s="22"/>
      <c r="Y25" s="22"/>
      <c r="Z25" s="1">
        <f>IF(G25&gt;0,1,0)+IF(I25&gt;0,1,0)+IF(K25&gt;0,1,0)+IF(M25&gt;0,1,0)+IF(O25&gt;0,1,0)+IF(Q25&gt;0,1,0)+IF(S25&gt;0,1,0)+IF(U25&gt;0,1,0)+IF(W25&gt;0,1,0)+IF(Y25&gt;0,1,0)</f>
        <v>5</v>
      </c>
      <c r="AA25" s="1">
        <f>G25+I25+K25+M25+O25+Q25+S25+U25+W25+Y25</f>
        <v>8</v>
      </c>
      <c r="AB25" s="1">
        <f>IF(F25&gt;0,1,0)+IF(H25&gt;0,1,0)+IF(J25&gt;0,1,0)+IF(L25&gt;0,1,0)+IF(N25&gt;0,1,0)+IF(P25&gt;0,1,0)+IF(R25&gt;0,1,0)+IF(T25&gt;0,1,0)+IF(V25&gt;0,1,0)+IF(X25&gt;0,1,0)</f>
        <v>6</v>
      </c>
      <c r="AC25" s="1">
        <f>F25+H25+J25+L25+N25+P25+R25+T25+V25+X25</f>
        <v>7</v>
      </c>
      <c r="AD25" s="11">
        <f>RANK(AE25,$AE$4:$AE$39)</f>
        <v>17</v>
      </c>
      <c r="AE25" s="23">
        <f>AJ25-AK25+AL25-AM25</f>
        <v>4.843981481481481</v>
      </c>
      <c r="AF25" s="21">
        <f>(10-AE25)*$AJ$48-$AJ$49</f>
        <v>0.006705246913580249</v>
      </c>
      <c r="AG25" s="24">
        <f>AA25-Z25</f>
        <v>3</v>
      </c>
      <c r="AH25" s="25">
        <f>AB25-Z25</f>
        <v>1</v>
      </c>
      <c r="AI25" s="26">
        <f>AC25-AB25</f>
        <v>1</v>
      </c>
      <c r="AJ25" s="24">
        <f>Z25</f>
        <v>5</v>
      </c>
      <c r="AK25" s="27">
        <f>AG25*$AJ$42</f>
        <v>0.2</v>
      </c>
      <c r="AL25" s="27">
        <f>AB25*$AJ$44</f>
        <v>0.044444444444444446</v>
      </c>
      <c r="AM25" s="23">
        <f>AI25*$AJ$46</f>
        <v>0.000462962962962963</v>
      </c>
      <c r="AN25" s="21">
        <v>0.05324074074074074</v>
      </c>
      <c r="AO25" s="21">
        <f>AN25-AF25</f>
        <v>0.04653549382716049</v>
      </c>
      <c r="AP25" s="28">
        <f>RANK(AN25,$AN$4:$AN$39,1)</f>
        <v>22</v>
      </c>
      <c r="AQ25" s="28">
        <f>RANK(AO25,$AO$4:$AO$35,1)</f>
        <v>24</v>
      </c>
    </row>
    <row r="26" spans="1:43" ht="12.75">
      <c r="A26" s="22">
        <v>23</v>
      </c>
      <c r="B26" s="22" t="s">
        <v>48</v>
      </c>
      <c r="C26" s="22">
        <v>1990</v>
      </c>
      <c r="D26" s="37"/>
      <c r="E26" s="22" t="s">
        <v>13</v>
      </c>
      <c r="F26" s="22"/>
      <c r="G26" s="22"/>
      <c r="H26" s="22"/>
      <c r="I26" s="22">
        <v>1</v>
      </c>
      <c r="J26" s="22">
        <v>1</v>
      </c>
      <c r="K26" s="22"/>
      <c r="L26" s="22"/>
      <c r="M26" s="22"/>
      <c r="N26" s="22">
        <v>1</v>
      </c>
      <c r="O26" s="22"/>
      <c r="P26" s="22"/>
      <c r="Q26" s="22"/>
      <c r="R26" s="22">
        <v>1</v>
      </c>
      <c r="S26" s="22">
        <v>2</v>
      </c>
      <c r="T26" s="22">
        <v>15</v>
      </c>
      <c r="U26" s="22"/>
      <c r="V26" s="22"/>
      <c r="W26" s="22"/>
      <c r="X26" s="22"/>
      <c r="Y26" s="22"/>
      <c r="Z26" s="1">
        <f>IF(G26&gt;0,1,0)+IF(I26&gt;0,1,0)+IF(K26&gt;0,1,0)+IF(M26&gt;0,1,0)+IF(O26&gt;0,1,0)+IF(Q26&gt;0,1,0)+IF(S26&gt;0,1,0)+IF(U26&gt;0,1,0)+IF(W26&gt;0,1,0)+IF(Y26&gt;0,1,0)</f>
        <v>2</v>
      </c>
      <c r="AA26" s="1">
        <f>G26+I26+K26+M26+O26+Q26+S26+U26+W26+Y26</f>
        <v>3</v>
      </c>
      <c r="AB26" s="1">
        <f>IF(F26&gt;0,1,0)+IF(H26&gt;0,1,0)+IF(J26&gt;0,1,0)+IF(L26&gt;0,1,0)+IF(N26&gt;0,1,0)+IF(P26&gt;0,1,0)+IF(R26&gt;0,1,0)+IF(T26&gt;0,1,0)+IF(V26&gt;0,1,0)+IF(X26&gt;0,1,0)</f>
        <v>4</v>
      </c>
      <c r="AC26" s="1">
        <f>F26+H26+J26+L26+N26+P26+R26+T26+V26+X26</f>
        <v>18</v>
      </c>
      <c r="AD26" s="11">
        <f>RANK(AE26,$AE$4:$AE$39)</f>
        <v>31</v>
      </c>
      <c r="AE26" s="23">
        <f>AJ26-AK26+AL26-AM26</f>
        <v>1.9564814814814815</v>
      </c>
      <c r="AF26" s="21">
        <f>(10-AE26)*$AJ$48-$AJ$49</f>
        <v>0.012720871913580244</v>
      </c>
      <c r="AG26" s="24">
        <f>AA26-Z26</f>
        <v>1</v>
      </c>
      <c r="AH26" s="25">
        <f>AB26-Z26</f>
        <v>2</v>
      </c>
      <c r="AI26" s="26">
        <f>AC26-AB26</f>
        <v>14</v>
      </c>
      <c r="AJ26" s="24">
        <f>Z26</f>
        <v>2</v>
      </c>
      <c r="AK26" s="27">
        <f>AG26*$AJ$42</f>
        <v>0.06666666666666667</v>
      </c>
      <c r="AL26" s="27">
        <f>AB26*$AJ$44</f>
        <v>0.02962962962962963</v>
      </c>
      <c r="AM26" s="23">
        <f>AI26*$AJ$46</f>
        <v>0.006481481481481482</v>
      </c>
      <c r="AN26" s="21">
        <v>0.054467592592592595</v>
      </c>
      <c r="AO26" s="21">
        <f>AN26-AF26</f>
        <v>0.04174672067901235</v>
      </c>
      <c r="AP26" s="28">
        <f>RANK(AN26,$AN$4:$AN$39,1)</f>
        <v>23</v>
      </c>
      <c r="AQ26" s="28">
        <f>RANK(AO26,$AO$4:$AO$35,1)</f>
        <v>19</v>
      </c>
    </row>
    <row r="27" spans="1:43" ht="12.75">
      <c r="A27" s="22">
        <v>24</v>
      </c>
      <c r="B27" s="22" t="s">
        <v>50</v>
      </c>
      <c r="C27" s="22">
        <v>1989</v>
      </c>
      <c r="D27" s="37"/>
      <c r="E27" s="22" t="s">
        <v>13</v>
      </c>
      <c r="F27" s="22"/>
      <c r="G27" s="22"/>
      <c r="H27" s="22"/>
      <c r="I27" s="22">
        <v>1</v>
      </c>
      <c r="J27" s="22"/>
      <c r="K27" s="22"/>
      <c r="L27" s="22"/>
      <c r="M27" s="22"/>
      <c r="N27" s="22">
        <v>1</v>
      </c>
      <c r="O27" s="22"/>
      <c r="P27" s="22"/>
      <c r="Q27" s="22"/>
      <c r="R27" s="22">
        <v>2</v>
      </c>
      <c r="S27" s="22"/>
      <c r="T27" s="22">
        <v>1</v>
      </c>
      <c r="U27" s="22">
        <v>1</v>
      </c>
      <c r="V27" s="22"/>
      <c r="W27" s="22"/>
      <c r="X27" s="22"/>
      <c r="Y27" s="22"/>
      <c r="Z27" s="1">
        <f>IF(G27&gt;0,1,0)+IF(I27&gt;0,1,0)+IF(K27&gt;0,1,0)+IF(M27&gt;0,1,0)+IF(O27&gt;0,1,0)+IF(Q27&gt;0,1,0)+IF(S27&gt;0,1,0)+IF(U27&gt;0,1,0)+IF(W27&gt;0,1,0)+IF(Y27&gt;0,1,0)</f>
        <v>2</v>
      </c>
      <c r="AA27" s="1">
        <f>G27+I27+K27+M27+O27+Q27+S27+U27+W27+Y27</f>
        <v>2</v>
      </c>
      <c r="AB27" s="1">
        <f>IF(F27&gt;0,1,0)+IF(H27&gt;0,1,0)+IF(J27&gt;0,1,0)+IF(L27&gt;0,1,0)+IF(N27&gt;0,1,0)+IF(P27&gt;0,1,0)+IF(R27&gt;0,1,0)+IF(T27&gt;0,1,0)+IF(V27&gt;0,1,0)+IF(X27&gt;0,1,0)</f>
        <v>3</v>
      </c>
      <c r="AC27" s="1">
        <f>F27+H27+J27+L27+N27+P27+R27+T27+V27+X27</f>
        <v>4</v>
      </c>
      <c r="AD27" s="11">
        <f>RANK(AE27,$AE$4:$AE$39)</f>
        <v>30</v>
      </c>
      <c r="AE27" s="23">
        <f>AJ27-AK27+AL27-AM27</f>
        <v>2.0217592592592593</v>
      </c>
      <c r="AF27" s="21">
        <f>(10-AE27)*$AJ$48-$AJ$49</f>
        <v>0.012584876543209878</v>
      </c>
      <c r="AG27" s="24">
        <f>AA27-Z27</f>
        <v>0</v>
      </c>
      <c r="AH27" s="25">
        <f>AB27-Z27</f>
        <v>1</v>
      </c>
      <c r="AI27" s="26">
        <f>AC27-AB27</f>
        <v>1</v>
      </c>
      <c r="AJ27" s="24">
        <f>Z27</f>
        <v>2</v>
      </c>
      <c r="AK27" s="27">
        <f>AG27*$AJ$42</f>
        <v>0</v>
      </c>
      <c r="AL27" s="27">
        <f>AB27*$AJ$44</f>
        <v>0.022222222222222223</v>
      </c>
      <c r="AM27" s="23">
        <f>AI27*$AJ$46</f>
        <v>0.000462962962962963</v>
      </c>
      <c r="AN27" s="21">
        <v>0.05667824074074074</v>
      </c>
      <c r="AO27" s="21">
        <f>AN27-AF27</f>
        <v>0.04409336419753086</v>
      </c>
      <c r="AP27" s="28">
        <f>RANK(AN27,$AN$4:$AN$39,1)</f>
        <v>24</v>
      </c>
      <c r="AQ27" s="28">
        <f>RANK(AO27,$AO$4:$AO$35,1)</f>
        <v>23</v>
      </c>
    </row>
    <row r="28" spans="1:43" ht="12.75">
      <c r="A28" s="22">
        <v>25</v>
      </c>
      <c r="B28" s="22" t="s">
        <v>49</v>
      </c>
      <c r="C28" s="22">
        <v>1967</v>
      </c>
      <c r="D28" s="37">
        <v>2</v>
      </c>
      <c r="E28" s="22" t="s">
        <v>31</v>
      </c>
      <c r="F28" s="22">
        <v>1</v>
      </c>
      <c r="G28" s="22"/>
      <c r="H28" s="22"/>
      <c r="I28" s="22">
        <v>1</v>
      </c>
      <c r="J28" s="22">
        <v>1</v>
      </c>
      <c r="K28" s="22"/>
      <c r="L28" s="22"/>
      <c r="M28" s="22"/>
      <c r="N28" s="22">
        <v>1</v>
      </c>
      <c r="O28" s="22">
        <v>1</v>
      </c>
      <c r="P28" s="22"/>
      <c r="Q28" s="22"/>
      <c r="R28" s="22">
        <v>1</v>
      </c>
      <c r="S28" s="22">
        <v>2</v>
      </c>
      <c r="T28" s="22">
        <v>6</v>
      </c>
      <c r="U28" s="22">
        <v>8</v>
      </c>
      <c r="V28" s="22"/>
      <c r="W28" s="22"/>
      <c r="X28" s="22"/>
      <c r="Y28" s="22"/>
      <c r="Z28" s="1">
        <f>IF(G28&gt;0,1,0)+IF(I28&gt;0,1,0)+IF(K28&gt;0,1,0)+IF(M28&gt;0,1,0)+IF(O28&gt;0,1,0)+IF(Q28&gt;0,1,0)+IF(S28&gt;0,1,0)+IF(U28&gt;0,1,0)+IF(W28&gt;0,1,0)+IF(Y28&gt;0,1,0)</f>
        <v>4</v>
      </c>
      <c r="AA28" s="1">
        <f>G28+I28+K28+M28+O28+Q28+S28+U28+W28+Y28</f>
        <v>12</v>
      </c>
      <c r="AB28" s="1">
        <f>IF(F28&gt;0,1,0)+IF(H28&gt;0,1,0)+IF(J28&gt;0,1,0)+IF(L28&gt;0,1,0)+IF(N28&gt;0,1,0)+IF(P28&gt;0,1,0)+IF(R28&gt;0,1,0)+IF(T28&gt;0,1,0)+IF(V28&gt;0,1,0)+IF(X28&gt;0,1,0)</f>
        <v>5</v>
      </c>
      <c r="AC28" s="1">
        <f>F28+H28+J28+L28+N28+P28+R28+T28+V28+X28</f>
        <v>10</v>
      </c>
      <c r="AD28" s="11">
        <f>RANK(AE28,$AE$4:$AE$39)</f>
        <v>25</v>
      </c>
      <c r="AE28" s="23">
        <f>AJ28-AK28+AL28-AM28</f>
        <v>3.501388888888889</v>
      </c>
      <c r="AF28" s="21">
        <f>(10-AE28)*$AJ$48-$AJ$49</f>
        <v>0.009502314814814814</v>
      </c>
      <c r="AG28" s="24">
        <f>AA28-Z28</f>
        <v>8</v>
      </c>
      <c r="AH28" s="25">
        <f>AB28-Z28</f>
        <v>1</v>
      </c>
      <c r="AI28" s="26">
        <f>AC28-AB28</f>
        <v>5</v>
      </c>
      <c r="AJ28" s="24">
        <f>Z28</f>
        <v>4</v>
      </c>
      <c r="AK28" s="27">
        <f>AG28*$AJ$42</f>
        <v>0.5333333333333333</v>
      </c>
      <c r="AL28" s="27">
        <f>AB28*$AJ$44</f>
        <v>0.037037037037037035</v>
      </c>
      <c r="AM28" s="23">
        <f>AI28*$AJ$46</f>
        <v>0.0023148148148148147</v>
      </c>
      <c r="AN28" s="21">
        <v>0.0692013888888889</v>
      </c>
      <c r="AO28" s="21">
        <f>AN28-AF28</f>
        <v>0.059699074074074085</v>
      </c>
      <c r="AP28" s="28">
        <f>RANK(AN28,$AN$4:$AN$39,1)</f>
        <v>25</v>
      </c>
      <c r="AQ28" s="28">
        <f>RANK(AO28,$AO$4:$AO$35,1)</f>
        <v>25</v>
      </c>
    </row>
    <row r="29" spans="1:43" ht="12.75">
      <c r="A29" s="22">
        <v>26</v>
      </c>
      <c r="B29" s="22" t="s">
        <v>36</v>
      </c>
      <c r="C29" s="22">
        <v>1983</v>
      </c>
      <c r="D29" s="37">
        <v>2</v>
      </c>
      <c r="E29" s="22" t="s">
        <v>8</v>
      </c>
      <c r="F29" s="22">
        <v>1</v>
      </c>
      <c r="G29" s="22"/>
      <c r="H29" s="22"/>
      <c r="I29" s="22">
        <v>1</v>
      </c>
      <c r="J29" s="22">
        <v>1</v>
      </c>
      <c r="K29" s="22">
        <v>3</v>
      </c>
      <c r="L29" s="22">
        <v>1</v>
      </c>
      <c r="M29" s="22">
        <v>1</v>
      </c>
      <c r="N29" s="22">
        <v>1</v>
      </c>
      <c r="O29" s="22">
        <v>1</v>
      </c>
      <c r="P29" s="22">
        <v>3</v>
      </c>
      <c r="Q29" s="22">
        <v>5</v>
      </c>
      <c r="R29" s="22">
        <v>1</v>
      </c>
      <c r="S29" s="22">
        <v>1</v>
      </c>
      <c r="T29" s="22">
        <v>1</v>
      </c>
      <c r="U29" s="22">
        <v>1</v>
      </c>
      <c r="V29" s="22">
        <v>1</v>
      </c>
      <c r="W29" s="22">
        <v>1</v>
      </c>
      <c r="X29" s="22"/>
      <c r="Y29" s="22"/>
      <c r="Z29" s="1">
        <f>IF(G29&gt;0,1,0)+IF(I29&gt;0,1,0)+IF(K29&gt;0,1,0)+IF(M29&gt;0,1,0)+IF(O29&gt;0,1,0)+IF(Q29&gt;0,1,0)+IF(S29&gt;0,1,0)+IF(U29&gt;0,1,0)+IF(W29&gt;0,1,0)+IF(Y29&gt;0,1,0)</f>
        <v>8</v>
      </c>
      <c r="AA29" s="1">
        <f>G29+I29+K29+M29+O29+Q29+S29+U29+W29+Y29</f>
        <v>14</v>
      </c>
      <c r="AB29" s="1">
        <f>IF(F29&gt;0,1,0)+IF(H29&gt;0,1,0)+IF(J29&gt;0,1,0)+IF(L29&gt;0,1,0)+IF(N29&gt;0,1,0)+IF(P29&gt;0,1,0)+IF(R29&gt;0,1,0)+IF(T29&gt;0,1,0)+IF(V29&gt;0,1,0)+IF(X29&gt;0,1,0)</f>
        <v>8</v>
      </c>
      <c r="AC29" s="1">
        <f>F29+H29+J29+L29+N29+P29+R29+T29+V29+X29</f>
        <v>10</v>
      </c>
      <c r="AD29" s="11">
        <f>RANK(AE29,$AE$4:$AE$39)</f>
        <v>6</v>
      </c>
      <c r="AE29" s="23">
        <f>AJ29-AK29+AL29-AM29</f>
        <v>7.658333333333333</v>
      </c>
      <c r="AF29" s="21">
        <f>(10-AE29)*$AJ$48-$AJ$49</f>
        <v>0.0008420138888888895</v>
      </c>
      <c r="AG29" s="24">
        <f>AA29-Z29</f>
        <v>6</v>
      </c>
      <c r="AH29" s="25">
        <f>AB29-Z29</f>
        <v>0</v>
      </c>
      <c r="AI29" s="26">
        <f>AC29-AB29</f>
        <v>2</v>
      </c>
      <c r="AJ29" s="24">
        <f>Z29</f>
        <v>8</v>
      </c>
      <c r="AK29" s="27">
        <f>AG29*$AJ$42</f>
        <v>0.4</v>
      </c>
      <c r="AL29" s="27">
        <f>AB29*$AJ$44</f>
        <v>0.05925925925925926</v>
      </c>
      <c r="AM29" s="23">
        <f>AI29*$AJ$46</f>
        <v>0.000925925925925926</v>
      </c>
      <c r="AN29" s="21"/>
      <c r="AO29" s="21"/>
      <c r="AP29" s="28"/>
      <c r="AQ29" s="28"/>
    </row>
    <row r="30" spans="1:43" ht="12.75">
      <c r="A30" s="22">
        <v>27</v>
      </c>
      <c r="B30" s="22" t="s">
        <v>105</v>
      </c>
      <c r="C30" s="37"/>
      <c r="D30" s="37"/>
      <c r="E30" s="22"/>
      <c r="F30" s="22">
        <v>1</v>
      </c>
      <c r="G30" s="22"/>
      <c r="H30" s="22"/>
      <c r="I30" s="22">
        <v>1</v>
      </c>
      <c r="J30" s="22">
        <v>1</v>
      </c>
      <c r="K30" s="22">
        <v>2</v>
      </c>
      <c r="L30" s="22">
        <v>1</v>
      </c>
      <c r="M30" s="22">
        <v>1</v>
      </c>
      <c r="N30" s="22">
        <v>1</v>
      </c>
      <c r="O30" s="22">
        <v>3</v>
      </c>
      <c r="P30" s="22">
        <v>5</v>
      </c>
      <c r="Q30" s="22">
        <v>7</v>
      </c>
      <c r="R30" s="22">
        <v>1</v>
      </c>
      <c r="S30" s="22">
        <v>1</v>
      </c>
      <c r="T30" s="22">
        <v>1</v>
      </c>
      <c r="U30" s="22">
        <v>1</v>
      </c>
      <c r="V30" s="22">
        <v>4</v>
      </c>
      <c r="W30" s="22">
        <v>4</v>
      </c>
      <c r="X30" s="22"/>
      <c r="Y30" s="22"/>
      <c r="Z30" s="22">
        <f>IF(G30&gt;0,1,0)+IF(I30&gt;0,1,0)+IF(K30&gt;0,1,0)+IF(M30&gt;0,1,0)+IF(O30&gt;0,1,0)+IF(Q30&gt;0,1,0)+IF(S30&gt;0,1,0)+IF(U30&gt;0,1,0)+IF(W30&gt;0,1,0)+IF(Y30&gt;0,1,0)</f>
        <v>8</v>
      </c>
      <c r="AA30" s="22">
        <f>G30+I30+K30+M30+O30+Q30+S30+U30+W30+Y30</f>
        <v>20</v>
      </c>
      <c r="AB30" s="22">
        <f>IF(F30&gt;0,1,0)+IF(H30&gt;0,1,0)+IF(J30&gt;0,1,0)+IF(L30&gt;0,1,0)+IF(N30&gt;0,1,0)+IF(P30&gt;0,1,0)+IF(R30&gt;0,1,0)+IF(T30&gt;0,1,0)+IF(V30&gt;0,1,0)+IF(X30&gt;0,1,0)</f>
        <v>8</v>
      </c>
      <c r="AC30" s="22">
        <f>F30+H30+J30+L30+N30+P30+R30+T30+V30+X30</f>
        <v>15</v>
      </c>
      <c r="AD30" s="22">
        <f>RANK(AE30,$AE$4:$AE$39)</f>
        <v>7</v>
      </c>
      <c r="AE30" s="38">
        <f>AJ30-AK30+AL30-AM30</f>
        <v>7.256018518518519</v>
      </c>
      <c r="AF30" s="39">
        <f>(10-AE30)*$AJ$48-$AJ$49</f>
        <v>0.0016801697530864192</v>
      </c>
      <c r="AG30" s="40">
        <f>AA30-Z30</f>
        <v>12</v>
      </c>
      <c r="AH30" s="41">
        <f>AB30-Z30</f>
        <v>0</v>
      </c>
      <c r="AI30" s="42">
        <f>AC30-AB30</f>
        <v>7</v>
      </c>
      <c r="AJ30" s="40">
        <f>Z30</f>
        <v>8</v>
      </c>
      <c r="AK30" s="43">
        <f>AG30*$AJ$42</f>
        <v>0.8</v>
      </c>
      <c r="AL30" s="43">
        <f>AB30*$AJ$44</f>
        <v>0.05925925925925926</v>
      </c>
      <c r="AM30" s="38">
        <f>AI30*$AJ$46</f>
        <v>0.003240740740740741</v>
      </c>
      <c r="AN30" s="21"/>
      <c r="AO30" s="21"/>
      <c r="AP30" s="28"/>
      <c r="AQ30" s="28"/>
    </row>
    <row r="31" spans="1:43" ht="12.75">
      <c r="A31" s="22">
        <v>28</v>
      </c>
      <c r="B31" s="22" t="s">
        <v>65</v>
      </c>
      <c r="C31" s="22">
        <v>1977</v>
      </c>
      <c r="D31" s="37" t="s">
        <v>23</v>
      </c>
      <c r="E31" s="22" t="s">
        <v>59</v>
      </c>
      <c r="F31" s="22">
        <v>1</v>
      </c>
      <c r="G31" s="22"/>
      <c r="H31" s="22"/>
      <c r="I31" s="22">
        <v>1</v>
      </c>
      <c r="J31" s="22">
        <v>1</v>
      </c>
      <c r="K31" s="22"/>
      <c r="L31" s="22">
        <v>1</v>
      </c>
      <c r="M31" s="22">
        <v>1</v>
      </c>
      <c r="N31" s="22">
        <v>1</v>
      </c>
      <c r="O31" s="22">
        <v>2</v>
      </c>
      <c r="P31" s="22"/>
      <c r="Q31" s="22"/>
      <c r="R31" s="22">
        <v>1</v>
      </c>
      <c r="S31" s="22">
        <v>1</v>
      </c>
      <c r="T31" s="22">
        <v>1</v>
      </c>
      <c r="U31" s="22">
        <v>1</v>
      </c>
      <c r="V31" s="22">
        <v>4</v>
      </c>
      <c r="W31" s="22">
        <v>5</v>
      </c>
      <c r="X31" s="22"/>
      <c r="Y31" s="22"/>
      <c r="Z31" s="1">
        <f>IF(G31&gt;0,1,0)+IF(I31&gt;0,1,0)+IF(K31&gt;0,1,0)+IF(M31&gt;0,1,0)+IF(O31&gt;0,1,0)+IF(Q31&gt;0,1,0)+IF(S31&gt;0,1,0)+IF(U31&gt;0,1,0)+IF(W31&gt;0,1,0)+IF(Y31&gt;0,1,0)</f>
        <v>6</v>
      </c>
      <c r="AA31" s="1">
        <f>G31+I31+K31+M31+O31+Q31+S31+U31+W31+Y31</f>
        <v>11</v>
      </c>
      <c r="AB31" s="1">
        <f>IF(F31&gt;0,1,0)+IF(H31&gt;0,1,0)+IF(J31&gt;0,1,0)+IF(L31&gt;0,1,0)+IF(N31&gt;0,1,0)+IF(P31&gt;0,1,0)+IF(R31&gt;0,1,0)+IF(T31&gt;0,1,0)+IF(V31&gt;0,1,0)+IF(X31&gt;0,1,0)</f>
        <v>7</v>
      </c>
      <c r="AC31" s="1">
        <f>F31+H31+J31+L31+N31+P31+R31+T31+V31+X31</f>
        <v>10</v>
      </c>
      <c r="AD31" s="11">
        <f>RANK(AE31,$AE$4:$AE$39)</f>
        <v>12</v>
      </c>
      <c r="AE31" s="23">
        <f>AJ31-AK31+AL31-AM31</f>
        <v>5.71712962962963</v>
      </c>
      <c r="AF31" s="21">
        <f>(10-AE31)*$AJ$48-$AJ$49</f>
        <v>0.004886188271604938</v>
      </c>
      <c r="AG31" s="24">
        <f>AA31-Z31</f>
        <v>5</v>
      </c>
      <c r="AH31" s="25">
        <f>AB31-Z31</f>
        <v>1</v>
      </c>
      <c r="AI31" s="26">
        <f>AC31-AB31</f>
        <v>3</v>
      </c>
      <c r="AJ31" s="24">
        <f>Z31</f>
        <v>6</v>
      </c>
      <c r="AK31" s="27">
        <f>AG31*$AJ$42</f>
        <v>0.3333333333333333</v>
      </c>
      <c r="AL31" s="27">
        <f>AB31*$AJ$44</f>
        <v>0.05185185185185186</v>
      </c>
      <c r="AM31" s="23">
        <f>AI31*$AJ$46</f>
        <v>0.001388888888888889</v>
      </c>
      <c r="AN31" s="21"/>
      <c r="AO31" s="21"/>
      <c r="AP31" s="28"/>
      <c r="AQ31" s="28"/>
    </row>
    <row r="32" spans="1:43" ht="12.75">
      <c r="A32" s="22">
        <v>29</v>
      </c>
      <c r="B32" s="22" t="s">
        <v>33</v>
      </c>
      <c r="C32" s="22">
        <v>1985</v>
      </c>
      <c r="D32" s="37"/>
      <c r="E32" s="22" t="s">
        <v>6</v>
      </c>
      <c r="F32" s="22"/>
      <c r="G32" s="22"/>
      <c r="H32" s="22"/>
      <c r="I32" s="22">
        <v>1</v>
      </c>
      <c r="J32" s="22">
        <v>1</v>
      </c>
      <c r="K32" s="22"/>
      <c r="L32" s="22">
        <v>1</v>
      </c>
      <c r="M32" s="22">
        <v>1</v>
      </c>
      <c r="N32" s="22">
        <v>1</v>
      </c>
      <c r="O32" s="22">
        <v>3</v>
      </c>
      <c r="P32" s="22"/>
      <c r="Q32" s="22"/>
      <c r="R32" s="22">
        <v>1</v>
      </c>
      <c r="S32" s="22">
        <v>4</v>
      </c>
      <c r="T32" s="22">
        <v>1</v>
      </c>
      <c r="U32" s="22">
        <v>1</v>
      </c>
      <c r="V32" s="22"/>
      <c r="W32" s="22"/>
      <c r="X32" s="22"/>
      <c r="Y32" s="22"/>
      <c r="Z32" s="1">
        <f>IF(G32&gt;0,1,0)+IF(I32&gt;0,1,0)+IF(K32&gt;0,1,0)+IF(M32&gt;0,1,0)+IF(O32&gt;0,1,0)+IF(Q32&gt;0,1,0)+IF(S32&gt;0,1,0)+IF(U32&gt;0,1,0)+IF(W32&gt;0,1,0)+IF(Y32&gt;0,1,0)</f>
        <v>5</v>
      </c>
      <c r="AA32" s="1">
        <f>G32+I32+K32+M32+O32+Q32+S32+U32+W32+Y32</f>
        <v>10</v>
      </c>
      <c r="AB32" s="1">
        <f>IF(F32&gt;0,1,0)+IF(H32&gt;0,1,0)+IF(J32&gt;0,1,0)+IF(L32&gt;0,1,0)+IF(N32&gt;0,1,0)+IF(P32&gt;0,1,0)+IF(R32&gt;0,1,0)+IF(T32&gt;0,1,0)+IF(V32&gt;0,1,0)+IF(X32&gt;0,1,0)</f>
        <v>5</v>
      </c>
      <c r="AC32" s="1">
        <f>F32+H32+J32+L32+N32+P32+R32+T32+V32+X32</f>
        <v>5</v>
      </c>
      <c r="AD32" s="11">
        <f>RANK(AE32,$AE$4:$AE$39)</f>
        <v>18</v>
      </c>
      <c r="AE32" s="23">
        <f>AJ32-AK32+AL32-AM32</f>
        <v>4.703703703703704</v>
      </c>
      <c r="AF32" s="21">
        <f>(10-AE32)*$AJ$48-$AJ$49</f>
        <v>0.0069974922839506175</v>
      </c>
      <c r="AG32" s="24">
        <f>AA32-Z32</f>
        <v>5</v>
      </c>
      <c r="AH32" s="25">
        <f>AB32-Z32</f>
        <v>0</v>
      </c>
      <c r="AI32" s="26">
        <f>AC32-AB32</f>
        <v>0</v>
      </c>
      <c r="AJ32" s="24">
        <f>Z32</f>
        <v>5</v>
      </c>
      <c r="AK32" s="27">
        <f>AG32*$AJ$42</f>
        <v>0.3333333333333333</v>
      </c>
      <c r="AL32" s="27">
        <f>AB32*$AJ$44</f>
        <v>0.037037037037037035</v>
      </c>
      <c r="AM32" s="23">
        <f>AI32*$AJ$46</f>
        <v>0</v>
      </c>
      <c r="AN32" s="21"/>
      <c r="AO32" s="21"/>
      <c r="AP32" s="28"/>
      <c r="AQ32" s="28"/>
    </row>
    <row r="33" spans="1:43" ht="12.75">
      <c r="A33" s="22">
        <v>30</v>
      </c>
      <c r="B33" s="22" t="s">
        <v>61</v>
      </c>
      <c r="C33" s="22">
        <v>1989</v>
      </c>
      <c r="D33" s="37" t="s">
        <v>23</v>
      </c>
      <c r="E33" s="22" t="s">
        <v>59</v>
      </c>
      <c r="F33" s="22">
        <v>1</v>
      </c>
      <c r="G33" s="22"/>
      <c r="H33" s="22"/>
      <c r="I33" s="22">
        <v>1</v>
      </c>
      <c r="J33" s="22">
        <v>4</v>
      </c>
      <c r="K33" s="22"/>
      <c r="L33" s="22"/>
      <c r="M33" s="22"/>
      <c r="N33" s="22">
        <v>1</v>
      </c>
      <c r="O33" s="22">
        <v>2</v>
      </c>
      <c r="P33" s="22"/>
      <c r="Q33" s="22"/>
      <c r="R33" s="22">
        <v>1</v>
      </c>
      <c r="S33" s="22">
        <v>1</v>
      </c>
      <c r="T33" s="22">
        <v>1</v>
      </c>
      <c r="U33" s="22">
        <v>1</v>
      </c>
      <c r="V33" s="22"/>
      <c r="W33" s="22"/>
      <c r="X33" s="22"/>
      <c r="Y33" s="22"/>
      <c r="Z33" s="1">
        <f>IF(G33&gt;0,1,0)+IF(I33&gt;0,1,0)+IF(K33&gt;0,1,0)+IF(M33&gt;0,1,0)+IF(O33&gt;0,1,0)+IF(Q33&gt;0,1,0)+IF(S33&gt;0,1,0)+IF(U33&gt;0,1,0)+IF(W33&gt;0,1,0)+IF(Y33&gt;0,1,0)</f>
        <v>4</v>
      </c>
      <c r="AA33" s="1">
        <f>G33+I33+K33+M33+O33+Q33+S33+U33+W33+Y33</f>
        <v>5</v>
      </c>
      <c r="AB33" s="1">
        <f>IF(F33&gt;0,1,0)+IF(H33&gt;0,1,0)+IF(J33&gt;0,1,0)+IF(L33&gt;0,1,0)+IF(N33&gt;0,1,0)+IF(P33&gt;0,1,0)+IF(R33&gt;0,1,0)+IF(T33&gt;0,1,0)+IF(V33&gt;0,1,0)+IF(X33&gt;0,1,0)</f>
        <v>5</v>
      </c>
      <c r="AC33" s="1">
        <f>F33+H33+J33+L33+N33+P33+R33+T33+V33+X33</f>
        <v>8</v>
      </c>
      <c r="AD33" s="11">
        <f>RANK(AE33,$AE$4:$AE$39)</f>
        <v>21</v>
      </c>
      <c r="AE33" s="23">
        <f>AJ33-AK33+AL33-AM33</f>
        <v>3.968981481481481</v>
      </c>
      <c r="AF33" s="21">
        <f>(10-AE33)*$AJ$48-$AJ$49</f>
        <v>0.008528163580246913</v>
      </c>
      <c r="AG33" s="24">
        <f>AA33-Z33</f>
        <v>1</v>
      </c>
      <c r="AH33" s="25">
        <f>AB33-Z33</f>
        <v>1</v>
      </c>
      <c r="AI33" s="26">
        <f>AC33-AB33</f>
        <v>3</v>
      </c>
      <c r="AJ33" s="24">
        <f>Z33</f>
        <v>4</v>
      </c>
      <c r="AK33" s="27">
        <f>AG33*$AJ$42</f>
        <v>0.06666666666666667</v>
      </c>
      <c r="AL33" s="27">
        <f>AB33*$AJ$44</f>
        <v>0.037037037037037035</v>
      </c>
      <c r="AM33" s="23">
        <f>AI33*$AJ$46</f>
        <v>0.001388888888888889</v>
      </c>
      <c r="AN33" s="21"/>
      <c r="AO33" s="21"/>
      <c r="AP33" s="28"/>
      <c r="AQ33" s="28"/>
    </row>
    <row r="34" spans="1:43" ht="12.75">
      <c r="A34" s="22">
        <v>31</v>
      </c>
      <c r="B34" s="22" t="s">
        <v>106</v>
      </c>
      <c r="C34" s="22">
        <v>1985</v>
      </c>
      <c r="D34" s="37" t="s">
        <v>23</v>
      </c>
      <c r="E34" s="22" t="s">
        <v>59</v>
      </c>
      <c r="F34" s="22">
        <v>3</v>
      </c>
      <c r="G34" s="22"/>
      <c r="H34" s="22"/>
      <c r="I34" s="22">
        <v>1</v>
      </c>
      <c r="J34" s="22">
        <v>3</v>
      </c>
      <c r="K34" s="22"/>
      <c r="L34" s="22"/>
      <c r="M34" s="22"/>
      <c r="N34" s="22">
        <v>1</v>
      </c>
      <c r="O34" s="22">
        <v>3</v>
      </c>
      <c r="P34" s="22"/>
      <c r="Q34" s="22"/>
      <c r="R34" s="22">
        <v>1</v>
      </c>
      <c r="S34" s="22"/>
      <c r="T34" s="22">
        <v>1</v>
      </c>
      <c r="U34" s="22">
        <v>1</v>
      </c>
      <c r="V34" s="22"/>
      <c r="W34" s="22"/>
      <c r="X34" s="22"/>
      <c r="Y34" s="22"/>
      <c r="Z34" s="1">
        <f>IF(G34&gt;0,1,0)+IF(I34&gt;0,1,0)+IF(K34&gt;0,1,0)+IF(M34&gt;0,1,0)+IF(O34&gt;0,1,0)+IF(Q34&gt;0,1,0)+IF(S34&gt;0,1,0)+IF(U34&gt;0,1,0)+IF(W34&gt;0,1,0)+IF(Y34&gt;0,1,0)</f>
        <v>3</v>
      </c>
      <c r="AA34" s="1">
        <f>G34+I34+K34+M34+O34+Q34+S34+U34+W34+Y34</f>
        <v>5</v>
      </c>
      <c r="AB34" s="1">
        <f>IF(F34&gt;0,1,0)+IF(H34&gt;0,1,0)+IF(J34&gt;0,1,0)+IF(L34&gt;0,1,0)+IF(N34&gt;0,1,0)+IF(P34&gt;0,1,0)+IF(R34&gt;0,1,0)+IF(T34&gt;0,1,0)+IF(V34&gt;0,1,0)+IF(X34&gt;0,1,0)</f>
        <v>5</v>
      </c>
      <c r="AC34" s="1">
        <f>F34+H34+J34+L34+N34+P34+R34+T34+V34+X34</f>
        <v>9</v>
      </c>
      <c r="AD34" s="11">
        <f>RANK(AE34,$AE$4:$AE$39)</f>
        <v>26</v>
      </c>
      <c r="AE34" s="23">
        <f>AJ34-AK34+AL34-AM34</f>
        <v>2.901851851851852</v>
      </c>
      <c r="AF34" s="21">
        <f>(10-AE34)*$AJ$48-$AJ$49</f>
        <v>0.010751350308641975</v>
      </c>
      <c r="AG34" s="24">
        <f>AA34-Z34</f>
        <v>2</v>
      </c>
      <c r="AH34" s="25">
        <f>AB34-Z34</f>
        <v>2</v>
      </c>
      <c r="AI34" s="26">
        <f>AC34-AB34</f>
        <v>4</v>
      </c>
      <c r="AJ34" s="24">
        <f>Z34</f>
        <v>3</v>
      </c>
      <c r="AK34" s="27">
        <f>AG34*$AJ$42</f>
        <v>0.13333333333333333</v>
      </c>
      <c r="AL34" s="27">
        <f>AB34*$AJ$44</f>
        <v>0.037037037037037035</v>
      </c>
      <c r="AM34" s="23">
        <f>AI34*$AJ$46</f>
        <v>0.001851851851851852</v>
      </c>
      <c r="AN34" s="21"/>
      <c r="AO34" s="21"/>
      <c r="AP34" s="28"/>
      <c r="AQ34" s="28"/>
    </row>
    <row r="35" spans="1:43" ht="12.75">
      <c r="A35" s="22">
        <v>32</v>
      </c>
      <c r="B35" s="22" t="s">
        <v>60</v>
      </c>
      <c r="C35" s="22">
        <v>1988</v>
      </c>
      <c r="D35" s="37" t="s">
        <v>23</v>
      </c>
      <c r="E35" s="22" t="s">
        <v>59</v>
      </c>
      <c r="F35" s="22"/>
      <c r="G35" s="22"/>
      <c r="H35" s="22"/>
      <c r="I35" s="22">
        <v>1</v>
      </c>
      <c r="J35" s="22"/>
      <c r="K35" s="22"/>
      <c r="L35" s="22"/>
      <c r="M35" s="22"/>
      <c r="N35" s="22">
        <v>1</v>
      </c>
      <c r="O35" s="22">
        <v>1</v>
      </c>
      <c r="P35" s="22"/>
      <c r="Q35" s="22"/>
      <c r="R35" s="22">
        <v>3</v>
      </c>
      <c r="S35" s="22"/>
      <c r="T35" s="22">
        <v>4</v>
      </c>
      <c r="U35" s="22">
        <v>4</v>
      </c>
      <c r="V35" s="22"/>
      <c r="W35" s="22"/>
      <c r="X35" s="22"/>
      <c r="Y35" s="22"/>
      <c r="Z35" s="1">
        <f>IF(G35&gt;0,1,0)+IF(I35&gt;0,1,0)+IF(K35&gt;0,1,0)+IF(M35&gt;0,1,0)+IF(O35&gt;0,1,0)+IF(Q35&gt;0,1,0)+IF(S35&gt;0,1,0)+IF(U35&gt;0,1,0)+IF(W35&gt;0,1,0)+IF(Y35&gt;0,1,0)</f>
        <v>3</v>
      </c>
      <c r="AA35" s="1">
        <f>G35+I35+K35+M35+O35+Q35+S35+U35+W35+Y35</f>
        <v>6</v>
      </c>
      <c r="AB35" s="1">
        <f>IF(F35&gt;0,1,0)+IF(H35&gt;0,1,0)+IF(J35&gt;0,1,0)+IF(L35&gt;0,1,0)+IF(N35&gt;0,1,0)+IF(P35&gt;0,1,0)+IF(R35&gt;0,1,0)+IF(T35&gt;0,1,0)+IF(V35&gt;0,1,0)+IF(X35&gt;0,1,0)</f>
        <v>3</v>
      </c>
      <c r="AC35" s="1">
        <f>F35+H35+J35+L35+N35+P35+R35+T35+V35+X35</f>
        <v>8</v>
      </c>
      <c r="AD35" s="11">
        <f>RANK(AE35,$AE$4:$AE$39)</f>
        <v>29</v>
      </c>
      <c r="AE35" s="23">
        <f>AJ35-AK35+AL35-AM35</f>
        <v>2.819907407407407</v>
      </c>
      <c r="AF35" s="21">
        <f>(10-AE35)*$AJ$48-$AJ$49</f>
        <v>0.010922067901234568</v>
      </c>
      <c r="AG35" s="24">
        <f>AA35-Z35</f>
        <v>3</v>
      </c>
      <c r="AH35" s="25">
        <f>AB35-Z35</f>
        <v>0</v>
      </c>
      <c r="AI35" s="26">
        <f>AC35-AB35</f>
        <v>5</v>
      </c>
      <c r="AJ35" s="24">
        <f>Z35</f>
        <v>3</v>
      </c>
      <c r="AK35" s="27">
        <f>AG35*$AJ$42</f>
        <v>0.2</v>
      </c>
      <c r="AL35" s="27">
        <f>AB35*$AJ$44</f>
        <v>0.022222222222222223</v>
      </c>
      <c r="AM35" s="23">
        <f>AI35*$AJ$46</f>
        <v>0.0023148148148148147</v>
      </c>
      <c r="AN35" s="21"/>
      <c r="AO35" s="21"/>
      <c r="AP35" s="28"/>
      <c r="AQ35" s="28"/>
    </row>
    <row r="36" spans="1:41" ht="12.75">
      <c r="A36" s="22">
        <v>33</v>
      </c>
      <c r="B36" s="22" t="s">
        <v>40</v>
      </c>
      <c r="C36" s="22">
        <v>1985</v>
      </c>
      <c r="D36" s="37"/>
      <c r="E36" s="22" t="s">
        <v>13</v>
      </c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1">
        <f>IF(G36&gt;0,1,0)+IF(I36&gt;0,1,0)+IF(K36&gt;0,1,0)+IF(M36&gt;0,1,0)+IF(O36&gt;0,1,0)+IF(Q36&gt;0,1,0)+IF(S36&gt;0,1,0)+IF(U36&gt;0,1,0)+IF(W36&gt;0,1,0)+IF(Y36&gt;0,1,0)</f>
        <v>0</v>
      </c>
      <c r="AA36" s="1">
        <f>G36+I36+K36+M36+O36+Q36+S36+U36+W36+Y36</f>
        <v>0</v>
      </c>
      <c r="AB36" s="1">
        <f>IF(F36&gt;0,1,0)+IF(H36&gt;0,1,0)+IF(J36&gt;0,1,0)+IF(L36&gt;0,1,0)+IF(N36&gt;0,1,0)+IF(P36&gt;0,1,0)+IF(R36&gt;0,1,0)+IF(T36&gt;0,1,0)+IF(V36&gt;0,1,0)+IF(X36&gt;0,1,0)</f>
        <v>0</v>
      </c>
      <c r="AC36" s="1">
        <f>F36+H36+J36+L36+N36+P36+R36+T36+V36+X36</f>
        <v>0</v>
      </c>
      <c r="AD36" s="11">
        <f>RANK(AE36,$AE$4:$AE$39)</f>
        <v>32</v>
      </c>
      <c r="AE36" s="23">
        <f>AJ36-AK36+AL36-AM36</f>
        <v>0</v>
      </c>
      <c r="AF36" s="21">
        <f>(10-AE36)*$AJ$48-$AJ$49</f>
        <v>0.016796875</v>
      </c>
      <c r="AG36" s="24">
        <f>AA36-Z36</f>
        <v>0</v>
      </c>
      <c r="AH36" s="25">
        <f>AB36-Z36</f>
        <v>0</v>
      </c>
      <c r="AI36" s="26">
        <f>AC36-AB36</f>
        <v>0</v>
      </c>
      <c r="AJ36" s="24">
        <f>Z36</f>
        <v>0</v>
      </c>
      <c r="AK36" s="27">
        <f>AG36*$AJ$42</f>
        <v>0</v>
      </c>
      <c r="AL36" s="27">
        <f>AB36*$AJ$44</f>
        <v>0</v>
      </c>
      <c r="AM36" s="23">
        <f>AI36*$AJ$46</f>
        <v>0</v>
      </c>
      <c r="AN36" s="21"/>
      <c r="AO36" s="21"/>
    </row>
    <row r="37" spans="1:41" ht="12.75">
      <c r="A37" s="22">
        <v>34</v>
      </c>
      <c r="B37" s="22" t="s">
        <v>32</v>
      </c>
      <c r="C37" s="22">
        <v>1989</v>
      </c>
      <c r="D37" s="37">
        <v>2</v>
      </c>
      <c r="E37" s="22" t="s">
        <v>13</v>
      </c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1">
        <f>IF(G37&gt;0,1,0)+IF(I37&gt;0,1,0)+IF(K37&gt;0,1,0)+IF(M37&gt;0,1,0)+IF(O37&gt;0,1,0)+IF(Q37&gt;0,1,0)+IF(S37&gt;0,1,0)+IF(U37&gt;0,1,0)+IF(W37&gt;0,1,0)+IF(Y37&gt;0,1,0)</f>
        <v>0</v>
      </c>
      <c r="AA37" s="1">
        <f>G37+I37+K37+M37+O37+Q37+S37+U37+W37+Y37</f>
        <v>0</v>
      </c>
      <c r="AB37" s="1">
        <f>IF(F37&gt;0,1,0)+IF(H37&gt;0,1,0)+IF(J37&gt;0,1,0)+IF(L37&gt;0,1,0)+IF(N37&gt;0,1,0)+IF(P37&gt;0,1,0)+IF(R37&gt;0,1,0)+IF(T37&gt;0,1,0)+IF(V37&gt;0,1,0)+IF(X37&gt;0,1,0)</f>
        <v>0</v>
      </c>
      <c r="AC37" s="1">
        <f>F37+H37+J37+L37+N37+P37+R37+T37+V37+X37</f>
        <v>0</v>
      </c>
      <c r="AD37" s="11">
        <f>RANK(AE37,$AE$4:$AE$39)</f>
        <v>32</v>
      </c>
      <c r="AE37" s="23">
        <f>AJ37-AK37+AL37-AM37</f>
        <v>0</v>
      </c>
      <c r="AF37" s="21">
        <f>(10-AE37)*$AJ$48-$AJ$49</f>
        <v>0.016796875</v>
      </c>
      <c r="AG37" s="24">
        <f>AA37-Z37</f>
        <v>0</v>
      </c>
      <c r="AH37" s="25">
        <f>AB37-Z37</f>
        <v>0</v>
      </c>
      <c r="AI37" s="26">
        <f>AC37-AB37</f>
        <v>0</v>
      </c>
      <c r="AJ37" s="24">
        <f>Z37</f>
        <v>0</v>
      </c>
      <c r="AK37" s="27">
        <f>AG37*$AJ$42</f>
        <v>0</v>
      </c>
      <c r="AL37" s="27">
        <f>AB37*$AJ$44</f>
        <v>0</v>
      </c>
      <c r="AM37" s="23">
        <f>AI37*$AJ$46</f>
        <v>0</v>
      </c>
      <c r="AN37" s="21"/>
      <c r="AO37" s="21"/>
    </row>
    <row r="38" spans="1:41" ht="12.75">
      <c r="A38" s="22">
        <v>35</v>
      </c>
      <c r="B38" s="22" t="s">
        <v>34</v>
      </c>
      <c r="C38" s="22">
        <v>1985</v>
      </c>
      <c r="D38" s="37" t="s">
        <v>23</v>
      </c>
      <c r="E38" s="22" t="s">
        <v>35</v>
      </c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1">
        <f>IF(G38&gt;0,1,0)+IF(I38&gt;0,1,0)+IF(K38&gt;0,1,0)+IF(M38&gt;0,1,0)+IF(O38&gt;0,1,0)+IF(Q38&gt;0,1,0)+IF(S38&gt;0,1,0)+IF(U38&gt;0,1,0)+IF(W38&gt;0,1,0)+IF(Y38&gt;0,1,0)</f>
        <v>0</v>
      </c>
      <c r="AA38" s="1">
        <f>G38+I38+K38+M38+O38+Q38+S38+U38+W38+Y38</f>
        <v>0</v>
      </c>
      <c r="AB38" s="1">
        <f>IF(F38&gt;0,1,0)+IF(H38&gt;0,1,0)+IF(J38&gt;0,1,0)+IF(L38&gt;0,1,0)+IF(N38&gt;0,1,0)+IF(P38&gt;0,1,0)+IF(R38&gt;0,1,0)+IF(T38&gt;0,1,0)+IF(V38&gt;0,1,0)+IF(X38&gt;0,1,0)</f>
        <v>0</v>
      </c>
      <c r="AC38" s="1">
        <f>F38+H38+J38+L38+N38+P38+R38+T38+V38+X38</f>
        <v>0</v>
      </c>
      <c r="AD38" s="11">
        <f>RANK(AE38,$AE$4:$AE$39)</f>
        <v>32</v>
      </c>
      <c r="AE38" s="23">
        <f>AJ38-AK38+AL38-AM38</f>
        <v>0</v>
      </c>
      <c r="AF38" s="21">
        <f>(10-AE38)*$AJ$48-$AJ$49</f>
        <v>0.016796875</v>
      </c>
      <c r="AG38" s="24">
        <f>AA38-Z38</f>
        <v>0</v>
      </c>
      <c r="AH38" s="25">
        <f>AB38-Z38</f>
        <v>0</v>
      </c>
      <c r="AI38" s="26">
        <f>AC38-AB38</f>
        <v>0</v>
      </c>
      <c r="AJ38" s="24">
        <f>Z38</f>
        <v>0</v>
      </c>
      <c r="AK38" s="27">
        <f>AG38*$AJ$42</f>
        <v>0</v>
      </c>
      <c r="AL38" s="27">
        <f>AB38*$AJ$44</f>
        <v>0</v>
      </c>
      <c r="AM38" s="23">
        <f>AI38*$AJ$46</f>
        <v>0</v>
      </c>
      <c r="AN38" s="21"/>
      <c r="AO38" s="21"/>
    </row>
    <row r="39" spans="1:43" s="44" customFormat="1" ht="12.75">
      <c r="A39" s="22">
        <v>36</v>
      </c>
      <c r="B39" s="22" t="s">
        <v>37</v>
      </c>
      <c r="C39" s="22">
        <v>1987</v>
      </c>
      <c r="D39" s="37"/>
      <c r="E39" s="22" t="s">
        <v>13</v>
      </c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1">
        <f>IF(G39&gt;0,1,0)+IF(I39&gt;0,1,0)+IF(K39&gt;0,1,0)+IF(M39&gt;0,1,0)+IF(O39&gt;0,1,0)+IF(Q39&gt;0,1,0)+IF(S39&gt;0,1,0)+IF(U39&gt;0,1,0)+IF(W39&gt;0,1,0)+IF(Y39&gt;0,1,0)</f>
        <v>0</v>
      </c>
      <c r="AA39" s="1">
        <f>G39+I39+K39+M39+O39+Q39+S39+U39+W39+Y39</f>
        <v>0</v>
      </c>
      <c r="AB39" s="1">
        <f>IF(F39&gt;0,1,0)+IF(H39&gt;0,1,0)+IF(J39&gt;0,1,0)+IF(L39&gt;0,1,0)+IF(N39&gt;0,1,0)+IF(P39&gt;0,1,0)+IF(R39&gt;0,1,0)+IF(T39&gt;0,1,0)+IF(V39&gt;0,1,0)+IF(X39&gt;0,1,0)</f>
        <v>0</v>
      </c>
      <c r="AC39" s="1">
        <f>F39+H39+J39+L39+N39+P39+R39+T39+V39+X39</f>
        <v>0</v>
      </c>
      <c r="AD39" s="11">
        <f>RANK(AE39,$AE$4:$AE$39)</f>
        <v>32</v>
      </c>
      <c r="AE39" s="23">
        <f>AJ39-AK39+AL39-AM39</f>
        <v>0</v>
      </c>
      <c r="AF39" s="21">
        <f>(10-AE39)*$AJ$48-$AJ$49</f>
        <v>0.016796875</v>
      </c>
      <c r="AG39" s="24">
        <f>AA39-Z39</f>
        <v>0</v>
      </c>
      <c r="AH39" s="25">
        <f>AB39-Z39</f>
        <v>0</v>
      </c>
      <c r="AI39" s="26">
        <f>AC39-AB39</f>
        <v>0</v>
      </c>
      <c r="AJ39" s="24">
        <f>Z39</f>
        <v>0</v>
      </c>
      <c r="AK39" s="27">
        <f>AG39*$AJ$42</f>
        <v>0</v>
      </c>
      <c r="AL39" s="27">
        <f>AB39*$AJ$44</f>
        <v>0</v>
      </c>
      <c r="AM39" s="23">
        <f>AI39*$AJ$46</f>
        <v>0</v>
      </c>
      <c r="AN39" s="21"/>
      <c r="AO39" s="21"/>
      <c r="AP39"/>
      <c r="AQ39"/>
    </row>
    <row r="41" spans="34:36" ht="12.75">
      <c r="AH41" t="s">
        <v>95</v>
      </c>
      <c r="AJ41" s="28">
        <f>MAX(AG4:AG39)</f>
        <v>14</v>
      </c>
    </row>
    <row r="42" spans="34:36" ht="12.75">
      <c r="AH42" t="s">
        <v>96</v>
      </c>
      <c r="AJ42" s="28">
        <f>1/(1+AJ41)</f>
        <v>0.06666666666666667</v>
      </c>
    </row>
    <row r="43" spans="34:36" ht="12.75">
      <c r="AH43" t="s">
        <v>97</v>
      </c>
      <c r="AJ43" s="28">
        <f>MAX(AB4:AB39)</f>
        <v>9</v>
      </c>
    </row>
    <row r="44" spans="34:36" ht="12.75">
      <c r="AH44" t="s">
        <v>98</v>
      </c>
      <c r="AJ44" s="28">
        <f>IF(AJ43=0,0,AJ42/AJ43)</f>
        <v>0.007407407407407408</v>
      </c>
    </row>
    <row r="45" spans="34:36" ht="12.75">
      <c r="AH45" t="s">
        <v>99</v>
      </c>
      <c r="AJ45" s="28">
        <f>MAX(AI4:AI39)</f>
        <v>15</v>
      </c>
    </row>
    <row r="46" spans="34:36" ht="12.75">
      <c r="AH46" t="s">
        <v>90</v>
      </c>
      <c r="AJ46" s="28">
        <f>AJ44/(1+AJ45)</f>
        <v>0.000462962962962963</v>
      </c>
    </row>
    <row r="47" spans="34:36" ht="12.75">
      <c r="AH47" t="s">
        <v>100</v>
      </c>
      <c r="AJ47" s="14">
        <v>0.020833333333333332</v>
      </c>
    </row>
    <row r="48" spans="34:36" ht="12.75">
      <c r="AH48" t="s">
        <v>101</v>
      </c>
      <c r="AJ48" s="28">
        <f>AJ47/10</f>
        <v>0.0020833333333333333</v>
      </c>
    </row>
    <row r="49" spans="34:36" ht="12.75">
      <c r="AH49" t="s">
        <v>102</v>
      </c>
      <c r="AJ49" s="14">
        <f>(10-VLOOKUP(1,$AD$4:$AE$39,2,0))*AJ48</f>
        <v>0.004036458333333333</v>
      </c>
    </row>
  </sheetData>
  <sheetProtection selectLockedCells="1" selectUnlockedCells="1"/>
  <printOptions/>
  <pageMargins left="0.19652777777777777" right="0.19652777777777777" top="0.19652777777777777" bottom="0.19652777777777777" header="0.5118055555555555" footer="0.5118055555555555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6"/>
  <sheetViews>
    <sheetView workbookViewId="0" topLeftCell="A1">
      <selection activeCell="H1" sqref="H1"/>
    </sheetView>
  </sheetViews>
  <sheetFormatPr defaultColWidth="12.57421875" defaultRowHeight="12.75"/>
  <cols>
    <col min="1" max="1" width="3.57421875" style="0" customWidth="1"/>
    <col min="2" max="2" width="21.8515625" style="0" customWidth="1"/>
    <col min="3" max="3" width="7.140625" style="45" customWidth="1"/>
    <col min="4" max="4" width="13.421875" style="0" customWidth="1"/>
    <col min="5" max="5" width="13.421875" style="14" customWidth="1"/>
    <col min="6" max="6" width="11.57421875" style="0" customWidth="1"/>
    <col min="7" max="7" width="16.140625" style="0" customWidth="1"/>
    <col min="8" max="16384" width="11.57421875" style="0" customWidth="1"/>
  </cols>
  <sheetData>
    <row r="1" ht="12.75">
      <c r="B1" s="6" t="s">
        <v>66</v>
      </c>
    </row>
    <row r="3" spans="1:8" ht="12.75">
      <c r="A3" s="11" t="s">
        <v>0</v>
      </c>
      <c r="B3" s="11" t="s">
        <v>1</v>
      </c>
      <c r="C3" s="11" t="s">
        <v>107</v>
      </c>
      <c r="D3" s="20" t="s">
        <v>83</v>
      </c>
      <c r="E3" s="21" t="s">
        <v>91</v>
      </c>
      <c r="F3" s="11" t="s">
        <v>92</v>
      </c>
      <c r="G3" t="s">
        <v>93</v>
      </c>
      <c r="H3" t="s">
        <v>94</v>
      </c>
    </row>
    <row r="4" spans="1:8" ht="12.75">
      <c r="A4" s="11">
        <v>1</v>
      </c>
      <c r="B4" s="11" t="s">
        <v>69</v>
      </c>
      <c r="C4" s="11"/>
      <c r="D4" s="20">
        <v>0</v>
      </c>
      <c r="E4" s="21">
        <v>0.02525462962962963</v>
      </c>
      <c r="F4" s="20">
        <f>E4-D4</f>
        <v>0.02525462962962963</v>
      </c>
      <c r="G4" s="28">
        <f>RANK(E4,$E$4:$E$16,1)</f>
        <v>1</v>
      </c>
      <c r="H4" s="28">
        <f>RANK(F4,$F$4:$F$16,1)</f>
        <v>2</v>
      </c>
    </row>
    <row r="5" spans="1:6" ht="12.75">
      <c r="A5" s="11">
        <v>2</v>
      </c>
      <c r="B5" s="11" t="s">
        <v>7</v>
      </c>
      <c r="C5" s="11"/>
      <c r="D5" s="20">
        <v>0.0001664201183431968</v>
      </c>
      <c r="E5" s="21"/>
      <c r="F5" s="20"/>
    </row>
    <row r="6" spans="1:8" ht="12.75">
      <c r="A6" s="11">
        <v>3</v>
      </c>
      <c r="B6" s="11" t="s">
        <v>9</v>
      </c>
      <c r="C6" s="11"/>
      <c r="D6" s="20">
        <v>0.001802884615384616</v>
      </c>
      <c r="E6" s="21">
        <v>0.030601851851851852</v>
      </c>
      <c r="F6" s="20">
        <f>E6-D6</f>
        <v>0.028798967236467236</v>
      </c>
      <c r="G6" s="28">
        <f>RANK(E6,$E$4:$E$16,1)</f>
        <v>2</v>
      </c>
      <c r="H6" s="28">
        <f>RANK(F6,$F$4:$F$16,1)</f>
        <v>4</v>
      </c>
    </row>
    <row r="7" spans="1:6" ht="12.75">
      <c r="A7" s="11">
        <v>4</v>
      </c>
      <c r="B7" s="11" t="s">
        <v>18</v>
      </c>
      <c r="C7" s="11"/>
      <c r="D7" s="20">
        <v>0.002245130670611441</v>
      </c>
      <c r="E7" s="21"/>
      <c r="F7" s="20"/>
    </row>
    <row r="8" spans="1:8" ht="12.75">
      <c r="A8" s="11">
        <v>5</v>
      </c>
      <c r="B8" s="11" t="s">
        <v>5</v>
      </c>
      <c r="C8" s="11"/>
      <c r="D8" s="20">
        <v>0.002582593688362918</v>
      </c>
      <c r="E8" s="21">
        <v>0.03351851851851852</v>
      </c>
      <c r="F8" s="20">
        <f>E8-D8</f>
        <v>0.0309359248301556</v>
      </c>
      <c r="G8" s="28">
        <f>RANK(E8,$E$4:$E$16,1)</f>
        <v>5</v>
      </c>
      <c r="H8" s="28">
        <f>RANK(F8,$F$4:$F$16,1)</f>
        <v>6</v>
      </c>
    </row>
    <row r="9" spans="1:8" ht="12.75">
      <c r="A9" s="11">
        <v>6</v>
      </c>
      <c r="B9" s="11" t="s">
        <v>16</v>
      </c>
      <c r="C9" s="11"/>
      <c r="D9" s="20">
        <v>0.0045580621301775145</v>
      </c>
      <c r="E9" s="21">
        <v>0.03221064814814815</v>
      </c>
      <c r="F9" s="20">
        <f>E9-D9</f>
        <v>0.027652586017970632</v>
      </c>
      <c r="G9" s="28">
        <f>RANK(E9,$E$4:$E$16,1)</f>
        <v>4</v>
      </c>
      <c r="H9" s="28">
        <f>RANK(F9,$F$4:$F$16,1)</f>
        <v>3</v>
      </c>
    </row>
    <row r="10" spans="1:6" ht="12.75">
      <c r="A10" s="11">
        <v>7</v>
      </c>
      <c r="B10" s="11" t="s">
        <v>71</v>
      </c>
      <c r="C10" s="11"/>
      <c r="D10" s="20">
        <v>0.004849297337278105</v>
      </c>
      <c r="E10" s="21"/>
      <c r="F10" s="20"/>
    </row>
    <row r="11" spans="1:8" ht="12.75">
      <c r="A11" s="11">
        <v>8</v>
      </c>
      <c r="B11" s="11" t="s">
        <v>108</v>
      </c>
      <c r="C11" s="11"/>
      <c r="D11" s="20">
        <v>0.006493466469428007</v>
      </c>
      <c r="E11" s="21">
        <v>0.030636574074074073</v>
      </c>
      <c r="F11" s="20">
        <f>E11-D11</f>
        <v>0.024143107604646066</v>
      </c>
      <c r="G11" s="28">
        <f>RANK(E11,$E$4:$E$16,1)</f>
        <v>3</v>
      </c>
      <c r="H11" s="28">
        <f>RANK(F11,$F$4:$F$16,1)</f>
        <v>1</v>
      </c>
    </row>
    <row r="12" spans="1:8" ht="12.75">
      <c r="A12" s="11">
        <v>9</v>
      </c>
      <c r="B12" s="11" t="s">
        <v>14</v>
      </c>
      <c r="C12" s="11"/>
      <c r="D12" s="20">
        <v>0.006511957593688363</v>
      </c>
      <c r="E12" s="21">
        <v>0.03855324074074074</v>
      </c>
      <c r="F12" s="20">
        <f>E12-D12</f>
        <v>0.03204128314705238</v>
      </c>
      <c r="G12" s="28">
        <f>RANK(E12,$E$4:$E$16,1)</f>
        <v>7</v>
      </c>
      <c r="H12" s="28">
        <f>RANK(F12,$F$4:$F$16,1)</f>
        <v>7</v>
      </c>
    </row>
    <row r="13" spans="1:8" ht="12.75">
      <c r="A13" s="11">
        <v>10</v>
      </c>
      <c r="B13" s="11" t="s">
        <v>17</v>
      </c>
      <c r="C13" s="11"/>
      <c r="D13" s="20">
        <v>0.0066491000986193295</v>
      </c>
      <c r="E13" s="21">
        <v>0.03699074074074074</v>
      </c>
      <c r="F13" s="20">
        <f>E13-D13</f>
        <v>0.03034164064212141</v>
      </c>
      <c r="G13" s="28">
        <f>RANK(E13,$E$4:$E$16,1)</f>
        <v>6</v>
      </c>
      <c r="H13" s="28">
        <f>RANK(F13,$F$4:$F$16,1)</f>
        <v>5</v>
      </c>
    </row>
    <row r="14" spans="1:8" ht="12.75">
      <c r="A14" s="11">
        <v>11</v>
      </c>
      <c r="B14" s="11" t="s">
        <v>12</v>
      </c>
      <c r="C14" s="11"/>
      <c r="D14" s="20">
        <v>0.008946622287968442</v>
      </c>
      <c r="E14" s="21">
        <v>0.0496412037037037</v>
      </c>
      <c r="F14" s="20">
        <f>E14-D14</f>
        <v>0.04069458141573526</v>
      </c>
      <c r="G14" s="28">
        <f>RANK(E14,$E$4:$E$16,1)</f>
        <v>9</v>
      </c>
      <c r="H14" s="28">
        <f>RANK(F14,$F$4:$F$16,1)</f>
        <v>9</v>
      </c>
    </row>
    <row r="15" spans="1:8" ht="12.75">
      <c r="A15" s="11">
        <v>12</v>
      </c>
      <c r="B15" s="11" t="s">
        <v>15</v>
      </c>
      <c r="C15" s="11"/>
      <c r="D15" s="20">
        <v>0.010388929980276133</v>
      </c>
      <c r="E15" s="21">
        <v>0.047893518518518516</v>
      </c>
      <c r="F15" s="20">
        <f>E15-D15</f>
        <v>0.03750458853824239</v>
      </c>
      <c r="G15" s="28">
        <f>RANK(E15,$E$4:$E$16,1)</f>
        <v>8</v>
      </c>
      <c r="H15" s="28">
        <f>RANK(F15,$F$4:$F$16,1)</f>
        <v>8</v>
      </c>
    </row>
    <row r="16" spans="1:6" ht="12.75">
      <c r="A16" s="11">
        <v>13</v>
      </c>
      <c r="B16" s="11" t="s">
        <v>72</v>
      </c>
      <c r="C16" s="11"/>
      <c r="D16" s="20"/>
      <c r="E16" s="21"/>
      <c r="F16" s="20"/>
    </row>
  </sheetData>
  <sheetProtection selectLockedCells="1" selectUnlockedCells="1"/>
  <printOptions/>
  <pageMargins left="0.19652777777777777" right="0.19652777777777777" top="0.19652777777777777" bottom="0.19652777777777777" header="0.5118055555555555" footer="0.5118055555555555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9"/>
  <sheetViews>
    <sheetView workbookViewId="0" topLeftCell="A1">
      <selection activeCell="D22" sqref="D22"/>
    </sheetView>
  </sheetViews>
  <sheetFormatPr defaultColWidth="12.57421875" defaultRowHeight="12.75"/>
  <cols>
    <col min="1" max="1" width="3.57421875" style="0" customWidth="1"/>
    <col min="2" max="2" width="21.8515625" style="0" customWidth="1"/>
    <col min="3" max="3" width="7.140625" style="45" customWidth="1"/>
    <col min="4" max="4" width="13.00390625" style="0" customWidth="1"/>
    <col min="5" max="5" width="14.421875" style="14" customWidth="1"/>
    <col min="6" max="6" width="11.57421875" style="14" customWidth="1"/>
    <col min="7" max="7" width="16.140625" style="0" customWidth="1"/>
    <col min="8" max="16384" width="11.57421875" style="0" customWidth="1"/>
  </cols>
  <sheetData>
    <row r="1" ht="12.75">
      <c r="B1" s="6" t="s">
        <v>66</v>
      </c>
    </row>
    <row r="3" spans="1:8" ht="12.75">
      <c r="A3" s="11" t="s">
        <v>0</v>
      </c>
      <c r="B3" s="11" t="s">
        <v>1</v>
      </c>
      <c r="C3" s="11" t="s">
        <v>107</v>
      </c>
      <c r="D3" s="20" t="s">
        <v>83</v>
      </c>
      <c r="E3" s="21" t="s">
        <v>91</v>
      </c>
      <c r="F3" s="21" t="s">
        <v>92</v>
      </c>
      <c r="G3" t="s">
        <v>93</v>
      </c>
      <c r="H3" t="s">
        <v>94</v>
      </c>
    </row>
    <row r="4" spans="1:8" ht="12.75">
      <c r="A4" s="11">
        <v>1</v>
      </c>
      <c r="B4" s="22" t="s">
        <v>57</v>
      </c>
      <c r="C4" s="22"/>
      <c r="D4" s="20">
        <v>0</v>
      </c>
      <c r="E4" s="21">
        <v>0.037175925925925925</v>
      </c>
      <c r="F4" s="21">
        <f>E4-D4</f>
        <v>0.037175925925925925</v>
      </c>
      <c r="G4" s="28">
        <f>RANK(E4,$E$4:$E$39,1)</f>
        <v>3</v>
      </c>
      <c r="H4" s="28">
        <f>RANK(F4,$F$4:$F$39,1)</f>
        <v>11</v>
      </c>
    </row>
    <row r="5" spans="1:8" ht="12.75">
      <c r="A5" s="11">
        <v>2</v>
      </c>
      <c r="B5" s="22" t="s">
        <v>42</v>
      </c>
      <c r="C5" s="22"/>
      <c r="D5" s="20">
        <v>6.751543209878273E-06</v>
      </c>
      <c r="E5" s="21">
        <v>0.04210648148148148</v>
      </c>
      <c r="F5" s="21">
        <f>E5-D5</f>
        <v>0.0420997299382716</v>
      </c>
      <c r="G5" s="28">
        <f>RANK(E5,$E$4:$E$39,1)</f>
        <v>10</v>
      </c>
      <c r="H5" s="28">
        <f>RANK(F5,$F$4:$F$39,1)</f>
        <v>20</v>
      </c>
    </row>
    <row r="6" spans="1:8" ht="12.75">
      <c r="A6" s="11">
        <v>3</v>
      </c>
      <c r="B6" s="22" t="s">
        <v>63</v>
      </c>
      <c r="C6" s="22"/>
      <c r="D6" s="20">
        <v>6.751543209878273E-06</v>
      </c>
      <c r="E6" s="21">
        <v>0.03813657407407407</v>
      </c>
      <c r="F6" s="21">
        <f>E6-D6</f>
        <v>0.038129822530864194</v>
      </c>
      <c r="G6" s="28">
        <f>RANK(E6,$E$4:$E$39,1)</f>
        <v>5</v>
      </c>
      <c r="H6" s="28">
        <f>RANK(F6,$F$4:$F$39,1)</f>
        <v>14</v>
      </c>
    </row>
    <row r="7" spans="1:8" ht="12.75">
      <c r="A7" s="11">
        <v>4</v>
      </c>
      <c r="B7" s="22" t="s">
        <v>41</v>
      </c>
      <c r="C7" s="22"/>
      <c r="D7" s="20">
        <v>0.00027102623456790303</v>
      </c>
      <c r="E7" s="21">
        <v>0.036898148148148145</v>
      </c>
      <c r="F7" s="21">
        <f>E7-D7</f>
        <v>0.036627121913580245</v>
      </c>
      <c r="G7" s="28">
        <f>RANK(E7,$E$4:$E$39,1)</f>
        <v>2</v>
      </c>
      <c r="H7" s="28">
        <f>RANK(F7,$F$4:$F$39,1)</f>
        <v>10</v>
      </c>
    </row>
    <row r="8" spans="1:8" ht="12.75">
      <c r="A8" s="11">
        <v>5</v>
      </c>
      <c r="B8" s="22" t="s">
        <v>43</v>
      </c>
      <c r="C8" s="22"/>
      <c r="D8" s="20">
        <v>0.0004253472222222228</v>
      </c>
      <c r="E8" s="21">
        <v>0.03453703703703704</v>
      </c>
      <c r="F8" s="21">
        <f>E8-D8</f>
        <v>0.03411168981481481</v>
      </c>
      <c r="G8" s="28">
        <f>RANK(E8,$E$4:$E$39,1)</f>
        <v>1</v>
      </c>
      <c r="H8" s="28">
        <f>RANK(F8,$F$4:$F$39,1)</f>
        <v>5</v>
      </c>
    </row>
    <row r="9" spans="1:6" ht="12.75">
      <c r="A9" s="11">
        <v>6</v>
      </c>
      <c r="B9" s="22" t="s">
        <v>36</v>
      </c>
      <c r="C9" s="22"/>
      <c r="D9" s="20">
        <v>0.0008420138888888895</v>
      </c>
      <c r="E9" s="21"/>
      <c r="F9" s="21"/>
    </row>
    <row r="10" spans="1:6" ht="12.75">
      <c r="A10" s="11">
        <v>7</v>
      </c>
      <c r="B10" s="22" t="s">
        <v>105</v>
      </c>
      <c r="C10" s="22"/>
      <c r="D10" s="20">
        <v>0.0016801697530864192</v>
      </c>
      <c r="E10" s="21"/>
      <c r="F10" s="21"/>
    </row>
    <row r="11" spans="1:8" ht="12.75">
      <c r="A11" s="11">
        <v>8</v>
      </c>
      <c r="B11" s="22" t="s">
        <v>52</v>
      </c>
      <c r="C11" s="22"/>
      <c r="D11" s="20">
        <v>0.0019550540123456795</v>
      </c>
      <c r="E11" s="21">
        <v>0.03806712962962963</v>
      </c>
      <c r="F11" s="21">
        <f>E11-D11</f>
        <v>0.036112075617283954</v>
      </c>
      <c r="G11" s="28">
        <f>RANK(E11,$E$4:$E$39,1)</f>
        <v>4</v>
      </c>
      <c r="H11" s="28">
        <f>RANK(F11,$F$4:$F$39,1)</f>
        <v>9</v>
      </c>
    </row>
    <row r="12" spans="1:8" ht="12.75">
      <c r="A12" s="11">
        <v>9</v>
      </c>
      <c r="B12" s="22" t="s">
        <v>54</v>
      </c>
      <c r="C12" s="22">
        <v>1</v>
      </c>
      <c r="D12" s="20">
        <v>0.0019550540123456795</v>
      </c>
      <c r="E12" s="21">
        <v>0.040625</v>
      </c>
      <c r="F12" s="21">
        <f>E12-D12</f>
        <v>0.038669945987654324</v>
      </c>
      <c r="G12" s="28">
        <f>RANK(E12,$E$4:$E$39,1)</f>
        <v>8</v>
      </c>
      <c r="H12" s="28">
        <f>RANK(F12,$F$4:$F$39,1)</f>
        <v>17</v>
      </c>
    </row>
    <row r="13" spans="1:8" ht="12.75">
      <c r="A13" s="11">
        <v>10</v>
      </c>
      <c r="B13" s="22" t="s">
        <v>24</v>
      </c>
      <c r="C13" s="22"/>
      <c r="D13" s="20">
        <v>0.004454089506172841</v>
      </c>
      <c r="E13" s="21">
        <v>0.04732638888888889</v>
      </c>
      <c r="F13" s="21">
        <f>E13-D13</f>
        <v>0.04287229938271605</v>
      </c>
      <c r="G13" s="28">
        <f>RANK(E13,$E$4:$E$39,1)</f>
        <v>18</v>
      </c>
      <c r="H13" s="28">
        <f>RANK(F13,$F$4:$F$39,1)</f>
        <v>21</v>
      </c>
    </row>
    <row r="14" spans="1:8" ht="12.75">
      <c r="A14" s="11">
        <v>11</v>
      </c>
      <c r="B14" s="22" t="s">
        <v>21</v>
      </c>
      <c r="C14" s="22"/>
      <c r="D14" s="20">
        <v>0.0045920138888888885</v>
      </c>
      <c r="E14" s="21">
        <v>0.038842592592592595</v>
      </c>
      <c r="F14" s="21">
        <f>E14-D14</f>
        <v>0.03425057870370371</v>
      </c>
      <c r="G14" s="28">
        <f>RANK(E14,$E$4:$E$39,1)</f>
        <v>6</v>
      </c>
      <c r="H14" s="28">
        <f>RANK(F14,$F$4:$F$39,1)</f>
        <v>6</v>
      </c>
    </row>
    <row r="15" spans="1:6" ht="12.75">
      <c r="A15" s="11">
        <v>12</v>
      </c>
      <c r="B15" s="22" t="s">
        <v>65</v>
      </c>
      <c r="C15" s="22"/>
      <c r="D15" s="20">
        <v>0.004886188271604938</v>
      </c>
      <c r="E15" s="21"/>
      <c r="F15" s="21"/>
    </row>
    <row r="16" spans="1:8" ht="12.75">
      <c r="A16" s="11">
        <v>13</v>
      </c>
      <c r="B16" s="22" t="s">
        <v>62</v>
      </c>
      <c r="C16" s="22"/>
      <c r="D16" s="20">
        <v>0.005160108024691358</v>
      </c>
      <c r="E16" s="21">
        <v>0.04255787037037037</v>
      </c>
      <c r="F16" s="21">
        <f>E16-D16</f>
        <v>0.037397762345679014</v>
      </c>
      <c r="G16" s="28">
        <f>RANK(E16,$E$4:$E$39,1)</f>
        <v>11</v>
      </c>
      <c r="H16" s="28">
        <f>RANK(F16,$F$4:$F$39,1)</f>
        <v>12</v>
      </c>
    </row>
    <row r="17" spans="1:8" ht="12.75">
      <c r="A17" s="11">
        <v>14</v>
      </c>
      <c r="B17" s="22" t="s">
        <v>51</v>
      </c>
      <c r="C17" s="22">
        <v>1</v>
      </c>
      <c r="D17" s="20">
        <v>0.006264467592592594</v>
      </c>
      <c r="E17" s="21">
        <v>0.04009259259259259</v>
      </c>
      <c r="F17" s="21">
        <f>E17-D17</f>
        <v>0.033828124999999994</v>
      </c>
      <c r="G17" s="28">
        <f>RANK(E17,$E$4:$E$39,1)</f>
        <v>7</v>
      </c>
      <c r="H17" s="28">
        <f>RANK(F17,$F$4:$F$39,1)</f>
        <v>3</v>
      </c>
    </row>
    <row r="18" spans="1:8" ht="12.75">
      <c r="A18" s="11">
        <v>15</v>
      </c>
      <c r="B18" s="22" t="s">
        <v>25</v>
      </c>
      <c r="C18" s="22"/>
      <c r="D18" s="20">
        <v>0.006682098765432099</v>
      </c>
      <c r="E18" s="21">
        <v>0.04482638888888889</v>
      </c>
      <c r="F18" s="21">
        <f>E18-D18</f>
        <v>0.03814429012345679</v>
      </c>
      <c r="G18" s="28">
        <f>RANK(E18,$E$4:$E$39,1)</f>
        <v>14</v>
      </c>
      <c r="H18" s="28">
        <f>RANK(F18,$F$4:$F$39,1)</f>
        <v>16</v>
      </c>
    </row>
    <row r="19" spans="1:8" ht="12.75">
      <c r="A19" s="11">
        <v>16</v>
      </c>
      <c r="B19" s="22" t="s">
        <v>29</v>
      </c>
      <c r="C19" s="22"/>
      <c r="D19" s="20">
        <v>0.006683063271604939</v>
      </c>
      <c r="E19" s="21">
        <v>0.04482638888888889</v>
      </c>
      <c r="F19" s="21">
        <f>E19-D19</f>
        <v>0.03814332561728395</v>
      </c>
      <c r="G19" s="28">
        <f>RANK(E19,$E$4:$E$39,1)</f>
        <v>14</v>
      </c>
      <c r="H19" s="28">
        <f>RANK(F19,$F$4:$F$39,1)</f>
        <v>15</v>
      </c>
    </row>
    <row r="20" spans="1:8" ht="12.75">
      <c r="A20" s="11">
        <v>17</v>
      </c>
      <c r="B20" s="22" t="s">
        <v>45</v>
      </c>
      <c r="C20" s="22"/>
      <c r="D20" s="20">
        <v>0.006705246913580249</v>
      </c>
      <c r="E20" s="21">
        <v>0.05324074074074074</v>
      </c>
      <c r="F20" s="21">
        <f>E20-D20</f>
        <v>0.04653549382716049</v>
      </c>
      <c r="G20" s="28">
        <f>RANK(E20,$E$4:$E$39,1)</f>
        <v>22</v>
      </c>
      <c r="H20" s="28">
        <f>RANK(F20,$F$4:$F$39,1)</f>
        <v>24</v>
      </c>
    </row>
    <row r="21" spans="1:6" ht="12.75">
      <c r="A21" s="11">
        <v>18</v>
      </c>
      <c r="B21" s="22" t="s">
        <v>33</v>
      </c>
      <c r="C21" s="22"/>
      <c r="D21" s="20">
        <v>0.0069974922839506175</v>
      </c>
      <c r="E21" s="21"/>
      <c r="F21" s="21"/>
    </row>
    <row r="22" spans="1:8" ht="12.75">
      <c r="A22" s="11">
        <v>19</v>
      </c>
      <c r="B22" s="22" t="s">
        <v>28</v>
      </c>
      <c r="C22" s="22"/>
      <c r="D22" s="20">
        <v>0.007672646604938271</v>
      </c>
      <c r="E22" s="21">
        <v>0.041527777777777775</v>
      </c>
      <c r="F22" s="21">
        <f>E22-D22</f>
        <v>0.0338551311728395</v>
      </c>
      <c r="G22" s="28">
        <f>RANK(E22,$E$4:$E$39,1)</f>
        <v>9</v>
      </c>
      <c r="H22" s="28">
        <f>RANK(F22,$F$4:$F$39,1)</f>
        <v>4</v>
      </c>
    </row>
    <row r="23" spans="1:8" ht="12.75">
      <c r="A23" s="11">
        <v>20</v>
      </c>
      <c r="B23" s="22" t="s">
        <v>27</v>
      </c>
      <c r="C23" s="22"/>
      <c r="D23" s="20">
        <v>0.00840181327160494</v>
      </c>
      <c r="E23" s="21">
        <v>0.04614583333333333</v>
      </c>
      <c r="F23" s="21">
        <f>E23-D23</f>
        <v>0.03774402006172839</v>
      </c>
      <c r="G23" s="28">
        <f>RANK(E23,$E$4:$E$39,1)</f>
        <v>17</v>
      </c>
      <c r="H23" s="28">
        <f>RANK(F23,$F$4:$F$39,1)</f>
        <v>13</v>
      </c>
    </row>
    <row r="24" spans="1:6" ht="12.75">
      <c r="A24" s="11">
        <v>21</v>
      </c>
      <c r="B24" s="22" t="s">
        <v>61</v>
      </c>
      <c r="C24" s="22"/>
      <c r="D24" s="20">
        <v>0.008528163580246913</v>
      </c>
      <c r="E24" s="21"/>
      <c r="F24" s="21"/>
    </row>
    <row r="25" spans="1:8" ht="12.75">
      <c r="A25" s="11">
        <v>22</v>
      </c>
      <c r="B25" s="22" t="s">
        <v>46</v>
      </c>
      <c r="C25" s="22"/>
      <c r="D25" s="20">
        <v>0.008666087962962962</v>
      </c>
      <c r="E25" s="21">
        <v>0.051805555555555556</v>
      </c>
      <c r="F25" s="21">
        <f>E25-D25</f>
        <v>0.043139467592592594</v>
      </c>
      <c r="G25" s="28">
        <f>RANK(E25,$E$4:$E$39,1)</f>
        <v>21</v>
      </c>
      <c r="H25" s="28">
        <f>RANK(F25,$F$4:$F$39,1)</f>
        <v>22</v>
      </c>
    </row>
    <row r="26" spans="1:8" ht="12.75">
      <c r="A26" s="11">
        <v>23</v>
      </c>
      <c r="B26" s="22" t="s">
        <v>104</v>
      </c>
      <c r="C26" s="22"/>
      <c r="D26" s="20">
        <v>0.008818479938271607</v>
      </c>
      <c r="E26" s="21">
        <v>0.042569444444444444</v>
      </c>
      <c r="F26" s="21">
        <f>E26-D26</f>
        <v>0.033750964506172834</v>
      </c>
      <c r="G26" s="28">
        <f>RANK(E26,$E$4:$E$39,1)</f>
        <v>12</v>
      </c>
      <c r="H26" s="28">
        <f>RANK(F26,$F$4:$F$39,1)</f>
        <v>2</v>
      </c>
    </row>
    <row r="27" spans="1:8" ht="12.75">
      <c r="A27" s="11">
        <v>24</v>
      </c>
      <c r="B27" s="22" t="s">
        <v>39</v>
      </c>
      <c r="C27" s="22"/>
      <c r="D27" s="20">
        <v>0.008820408950617283</v>
      </c>
      <c r="E27" s="21">
        <v>0.0497337962962963</v>
      </c>
      <c r="F27" s="21">
        <f>E27-D27</f>
        <v>0.040913387345679016</v>
      </c>
      <c r="G27" s="28">
        <f>RANK(E27,$E$4:$E$39,1)</f>
        <v>19</v>
      </c>
      <c r="H27" s="28">
        <f>RANK(F27,$F$4:$F$39,1)</f>
        <v>18</v>
      </c>
    </row>
    <row r="28" spans="1:8" ht="12.75">
      <c r="A28" s="11">
        <v>25</v>
      </c>
      <c r="B28" s="22" t="s">
        <v>49</v>
      </c>
      <c r="C28" s="22"/>
      <c r="D28" s="20">
        <v>0.009502314814814814</v>
      </c>
      <c r="E28" s="21">
        <v>0.0692013888888889</v>
      </c>
      <c r="F28" s="21">
        <f>E28-D28</f>
        <v>0.059699074074074085</v>
      </c>
      <c r="G28" s="28">
        <f>RANK(E28,$E$4:$E$39,1)</f>
        <v>25</v>
      </c>
      <c r="H28" s="28">
        <f>RANK(F28,$F$4:$F$39,1)</f>
        <v>25</v>
      </c>
    </row>
    <row r="29" spans="1:6" ht="12.75">
      <c r="A29" s="11">
        <v>26</v>
      </c>
      <c r="B29" s="22" t="s">
        <v>106</v>
      </c>
      <c r="C29" s="22"/>
      <c r="D29" s="20">
        <v>0.010751350308641975</v>
      </c>
      <c r="E29" s="21"/>
      <c r="F29" s="21"/>
    </row>
    <row r="30" spans="1:8" ht="12.75">
      <c r="A30" s="11">
        <v>27</v>
      </c>
      <c r="B30" s="22" t="s">
        <v>56</v>
      </c>
      <c r="C30" s="22"/>
      <c r="D30" s="20">
        <v>0.010795717592592593</v>
      </c>
      <c r="E30" s="21">
        <v>0.04576388888888889</v>
      </c>
      <c r="F30" s="21">
        <f>E30-D30</f>
        <v>0.0349681712962963</v>
      </c>
      <c r="G30" s="28">
        <f>RANK(E30,$E$4:$E$39,1)</f>
        <v>16</v>
      </c>
      <c r="H30" s="28">
        <f>RANK(F30,$F$4:$F$39,1)</f>
        <v>7</v>
      </c>
    </row>
    <row r="31" spans="1:8" ht="12.75">
      <c r="A31" s="11">
        <v>28</v>
      </c>
      <c r="B31" s="22" t="s">
        <v>38</v>
      </c>
      <c r="C31" s="22"/>
      <c r="D31" s="20">
        <v>0.01091724537037037</v>
      </c>
      <c r="E31" s="21">
        <v>0.043287037037037034</v>
      </c>
      <c r="F31" s="21">
        <f>E31-D31</f>
        <v>0.03236979166666666</v>
      </c>
      <c r="G31" s="28">
        <f>RANK(E31,$E$4:$E$39,1)</f>
        <v>13</v>
      </c>
      <c r="H31" s="28">
        <f>RANK(F31,$F$4:$F$39,1)</f>
        <v>1</v>
      </c>
    </row>
    <row r="32" spans="1:6" ht="12.75">
      <c r="A32" s="11">
        <v>29</v>
      </c>
      <c r="B32" s="22" t="s">
        <v>60</v>
      </c>
      <c r="C32" s="22"/>
      <c r="D32" s="20">
        <v>0.010922067901234568</v>
      </c>
      <c r="E32" s="21"/>
      <c r="F32" s="21"/>
    </row>
    <row r="33" spans="1:8" ht="12.75">
      <c r="A33" s="11">
        <v>30</v>
      </c>
      <c r="B33" s="22" t="s">
        <v>50</v>
      </c>
      <c r="C33" s="22"/>
      <c r="D33" s="20">
        <v>0.012584876543209878</v>
      </c>
      <c r="E33" s="21">
        <v>0.05667824074074074</v>
      </c>
      <c r="F33" s="21">
        <f>E33-D33</f>
        <v>0.04409336419753086</v>
      </c>
      <c r="G33" s="28">
        <f>RANK(E33,$E$4:$E$39,1)</f>
        <v>24</v>
      </c>
      <c r="H33" s="28">
        <f>RANK(F33,$F$4:$F$39,1)</f>
        <v>23</v>
      </c>
    </row>
    <row r="34" spans="1:8" ht="12.75">
      <c r="A34" s="11">
        <v>31</v>
      </c>
      <c r="B34" s="22" t="s">
        <v>48</v>
      </c>
      <c r="C34" s="22"/>
      <c r="D34" s="20">
        <v>0.012720871913580244</v>
      </c>
      <c r="E34" s="21">
        <v>0.054467592592592595</v>
      </c>
      <c r="F34" s="21">
        <f>E34-D34</f>
        <v>0.04174672067901235</v>
      </c>
      <c r="G34" s="28">
        <f>RANK(E34,$E$4:$E$39,1)</f>
        <v>23</v>
      </c>
      <c r="H34" s="28">
        <f>RANK(F34,$F$4:$F$39,1)</f>
        <v>19</v>
      </c>
    </row>
    <row r="35" spans="1:8" ht="12.75">
      <c r="A35" s="11">
        <v>32</v>
      </c>
      <c r="B35" s="22" t="s">
        <v>109</v>
      </c>
      <c r="C35" s="22"/>
      <c r="D35" s="20">
        <v>0.016796875</v>
      </c>
      <c r="E35" s="21">
        <v>0.05178240740740741</v>
      </c>
      <c r="F35" s="21">
        <f>E35-D35</f>
        <v>0.03498553240740741</v>
      </c>
      <c r="G35" s="28">
        <f>RANK(E35,$E$4:$E$39,1)</f>
        <v>20</v>
      </c>
      <c r="H35" s="28">
        <f>RANK(F35,$F$4:$F$39,1)</f>
        <v>8</v>
      </c>
    </row>
    <row r="36" spans="1:6" ht="12.75">
      <c r="A36" s="11">
        <v>33</v>
      </c>
      <c r="B36" s="22" t="s">
        <v>40</v>
      </c>
      <c r="C36" s="22"/>
      <c r="D36" s="20">
        <v>0.016796875</v>
      </c>
      <c r="E36" s="21"/>
      <c r="F36" s="21"/>
    </row>
    <row r="37" spans="1:6" ht="12.75">
      <c r="A37" s="11">
        <v>34</v>
      </c>
      <c r="B37" s="22" t="s">
        <v>32</v>
      </c>
      <c r="C37" s="22"/>
      <c r="D37" s="20">
        <v>0.016796875</v>
      </c>
      <c r="E37" s="21"/>
      <c r="F37" s="21"/>
    </row>
    <row r="38" spans="1:6" ht="12.75">
      <c r="A38" s="11">
        <v>35</v>
      </c>
      <c r="B38" s="22" t="s">
        <v>34</v>
      </c>
      <c r="C38" s="22"/>
      <c r="D38" s="20">
        <v>0.016796875</v>
      </c>
      <c r="E38" s="21"/>
      <c r="F38" s="21"/>
    </row>
    <row r="39" spans="1:6" ht="12.75">
      <c r="A39" s="11">
        <v>36</v>
      </c>
      <c r="B39" s="22" t="s">
        <v>37</v>
      </c>
      <c r="C39" s="22"/>
      <c r="D39" s="20">
        <v>0.016796875</v>
      </c>
      <c r="E39" s="21"/>
      <c r="F39" s="21"/>
    </row>
  </sheetData>
  <sheetProtection selectLockedCells="1" selectUnlockedCells="1"/>
  <printOptions/>
  <pageMargins left="0.19652777777777777" right="0.19652777777777777" top="0.19652777777777777" bottom="0.19652777777777777" header="0.5118055555555555" footer="0.5118055555555555"/>
  <pageSetup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6"/>
  <sheetViews>
    <sheetView workbookViewId="0" topLeftCell="A1">
      <selection activeCell="J20" sqref="J20"/>
    </sheetView>
  </sheetViews>
  <sheetFormatPr defaultColWidth="12.57421875" defaultRowHeight="12.75"/>
  <cols>
    <col min="1" max="1" width="3.57421875" style="0" customWidth="1"/>
    <col min="2" max="2" width="21.8515625" style="0" customWidth="1"/>
    <col min="3" max="3" width="7.140625" style="45" customWidth="1"/>
    <col min="4" max="7" width="6.7109375" style="0" customWidth="1"/>
    <col min="8" max="16384" width="11.57421875" style="0" customWidth="1"/>
  </cols>
  <sheetData>
    <row r="1" ht="12.75">
      <c r="B1" s="6" t="s">
        <v>110</v>
      </c>
    </row>
    <row r="3" spans="1:7" ht="12.75">
      <c r="A3" s="11" t="s">
        <v>0</v>
      </c>
      <c r="B3" s="11" t="s">
        <v>1</v>
      </c>
      <c r="C3" s="11" t="s">
        <v>107</v>
      </c>
      <c r="D3" s="20" t="s">
        <v>111</v>
      </c>
      <c r="E3" s="11" t="s">
        <v>112</v>
      </c>
      <c r="F3" s="11" t="s">
        <v>113</v>
      </c>
      <c r="G3" s="11" t="s">
        <v>114</v>
      </c>
    </row>
    <row r="4" spans="1:7" ht="12.75">
      <c r="A4" s="11">
        <v>1</v>
      </c>
      <c r="B4" s="11" t="s">
        <v>69</v>
      </c>
      <c r="C4" s="11"/>
      <c r="D4" s="20"/>
      <c r="E4" s="11"/>
      <c r="F4" s="11"/>
      <c r="G4" s="11"/>
    </row>
    <row r="5" spans="1:7" ht="12.75">
      <c r="A5" s="11">
        <v>2</v>
      </c>
      <c r="B5" s="11" t="s">
        <v>7</v>
      </c>
      <c r="C5" s="11"/>
      <c r="D5" s="20"/>
      <c r="E5" s="11"/>
      <c r="F5" s="11"/>
      <c r="G5" s="11"/>
    </row>
    <row r="6" spans="1:7" ht="12.75">
      <c r="A6" s="11">
        <v>3</v>
      </c>
      <c r="B6" s="11" t="s">
        <v>9</v>
      </c>
      <c r="C6" s="11"/>
      <c r="D6" s="20"/>
      <c r="E6" s="11"/>
      <c r="F6" s="11"/>
      <c r="G6" s="11"/>
    </row>
    <row r="7" spans="1:7" ht="12.75">
      <c r="A7" s="11">
        <v>4</v>
      </c>
      <c r="B7" s="11" t="s">
        <v>18</v>
      </c>
      <c r="C7" s="11"/>
      <c r="D7" s="20"/>
      <c r="E7" s="11"/>
      <c r="F7" s="11"/>
      <c r="G7" s="11"/>
    </row>
    <row r="8" spans="1:7" ht="12.75">
      <c r="A8" s="11">
        <v>5</v>
      </c>
      <c r="B8" s="11" t="s">
        <v>5</v>
      </c>
      <c r="C8" s="11"/>
      <c r="D8" s="20"/>
      <c r="E8" s="11"/>
      <c r="F8" s="11"/>
      <c r="G8" s="11"/>
    </row>
    <row r="9" spans="1:7" ht="12.75">
      <c r="A9" s="11">
        <v>6</v>
      </c>
      <c r="B9" s="11" t="s">
        <v>16</v>
      </c>
      <c r="C9" s="11"/>
      <c r="D9" s="20"/>
      <c r="E9" s="11"/>
      <c r="F9" s="11"/>
      <c r="G9" s="11"/>
    </row>
    <row r="10" spans="1:7" ht="12.75">
      <c r="A10" s="11">
        <v>7</v>
      </c>
      <c r="B10" s="11" t="s">
        <v>71</v>
      </c>
      <c r="C10" s="11"/>
      <c r="D10" s="20"/>
      <c r="E10" s="11"/>
      <c r="F10" s="11"/>
      <c r="G10" s="11"/>
    </row>
    <row r="11" spans="1:7" ht="12.75">
      <c r="A11" s="11">
        <v>8</v>
      </c>
      <c r="B11" s="11" t="s">
        <v>10</v>
      </c>
      <c r="C11" s="11"/>
      <c r="D11" s="20"/>
      <c r="E11" s="11"/>
      <c r="F11" s="11"/>
      <c r="G11" s="11"/>
    </row>
    <row r="12" spans="1:7" ht="12.75">
      <c r="A12" s="11">
        <v>9</v>
      </c>
      <c r="B12" s="11" t="s">
        <v>14</v>
      </c>
      <c r="C12" s="11"/>
      <c r="D12" s="20"/>
      <c r="E12" s="11"/>
      <c r="F12" s="11"/>
      <c r="G12" s="11"/>
    </row>
    <row r="13" spans="1:7" ht="12.75">
      <c r="A13" s="11">
        <v>10</v>
      </c>
      <c r="B13" s="11" t="s">
        <v>17</v>
      </c>
      <c r="C13" s="11"/>
      <c r="D13" s="20"/>
      <c r="E13" s="11"/>
      <c r="F13" s="11"/>
      <c r="G13" s="11"/>
    </row>
    <row r="14" spans="1:7" ht="12.75">
      <c r="A14" s="11">
        <v>11</v>
      </c>
      <c r="B14" s="11" t="s">
        <v>12</v>
      </c>
      <c r="C14" s="11"/>
      <c r="D14" s="20"/>
      <c r="E14" s="11"/>
      <c r="F14" s="11"/>
      <c r="G14" s="11"/>
    </row>
    <row r="15" spans="1:7" ht="12.75">
      <c r="A15" s="11">
        <v>12</v>
      </c>
      <c r="B15" s="11" t="s">
        <v>15</v>
      </c>
      <c r="C15" s="11"/>
      <c r="D15" s="20"/>
      <c r="E15" s="11"/>
      <c r="F15" s="11"/>
      <c r="G15" s="11"/>
    </row>
    <row r="16" spans="1:7" ht="12.75">
      <c r="A16" s="11">
        <v>13</v>
      </c>
      <c r="B16" s="11" t="s">
        <v>72</v>
      </c>
      <c r="C16" s="11"/>
      <c r="D16" s="20"/>
      <c r="E16" s="11"/>
      <c r="F16" s="11"/>
      <c r="G16" s="11"/>
    </row>
  </sheetData>
  <sheetProtection selectLockedCells="1" selectUnlockedCells="1"/>
  <printOptions/>
  <pageMargins left="0.19652777777777777" right="0.19652777777777777" top="0.19652777777777777" bottom="0.196527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2367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Ирина Сергина</cp:lastModifiedBy>
  <cp:lastPrinted>2014-02-23T03:41:33Z</cp:lastPrinted>
  <dcterms:created xsi:type="dcterms:W3CDTF">2014-02-21T20:19:08Z</dcterms:created>
  <dcterms:modified xsi:type="dcterms:W3CDTF">2014-02-25T18:26:21Z</dcterms:modified>
  <cp:category/>
  <cp:version/>
  <cp:contentType/>
  <cp:contentStatus/>
  <cp:revision>107</cp:revision>
</cp:coreProperties>
</file>